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Default Extension="vml" ContentType="application/vnd.openxmlformats-officedocument.vmlDrawing"/>
  <Override PartName="/xl/theme/theme1.xml" ContentType="application/vnd.openxmlformats-officedocument.theme+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comments1.xml" ContentType="application/vnd.openxmlformats-officedocument.spreadsheetml.comments+xml"/>
  <Override PartName="/xl/worksheets/sheet3.xml" ContentType="application/vnd.openxmlformats-officedocument.spreadsheetml.worksheet+xml"/>
  <Override PartName="/xl/comments2.xml" ContentType="application/vnd.openxmlformats-officedocument.spreadsheetml.comments+xml"/>
  <Override PartName="/xl/worksheets/sheet4.xml" ContentType="application/vnd.openxmlformats-officedocument.spreadsheetml.worksheet+xml"/>
  <Override PartName="/xl/comments3.xml" ContentType="application/vnd.openxmlformats-officedocument.spreadsheetml.comments+xml"/>
  <Override PartName="/xl/worksheets/sheet5.xml" ContentType="application/vnd.openxmlformats-officedocument.spreadsheetml.worksheet+xml"/>
  <Override PartName="/xl/comments4.xml" ContentType="application/vnd.openxmlformats-officedocument.spreadsheetml.comments+xml"/>
  <Override PartName="/xl/worksheets/sheet6.xml" ContentType="application/vnd.openxmlformats-officedocument.spreadsheetml.worksheet+xml"/>
  <Override PartName="/xl/comments5.xml" ContentType="application/vnd.openxmlformats-officedocument.spreadsheetml.comments+xml"/>
  <Override PartName="/xl/worksheets/sheet7.xml" ContentType="application/vnd.openxmlformats-officedocument.spreadsheetml.worksheet+xml"/>
  <Override PartName="/xl/comments6.xml" ContentType="application/vnd.openxmlformats-officedocument.spreadsheetml.comments+xml"/>
  <Override PartName="/xl/worksheets/sheet8.xml" ContentType="application/vnd.openxmlformats-officedocument.spreadsheetml.worksheet+xml"/>
  <Override PartName="/xl/comments7.xml" ContentType="application/vnd.openxmlformats-officedocument.spreadsheetml.comments+xml"/>
  <Override PartName="/xl/worksheets/sheet9.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omments8.xml" ContentType="application/vnd.openxmlformats-officedocument.spreadsheetml.comments+xml"/>
  <Override PartName="/xl/worksheets/sheet10.xml" ContentType="application/vnd.openxmlformats-officedocument.spreadsheetml.worksheet+xml"/>
  <Override PartName="/xl/comments9.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670" windowHeight="11085" tabRatio="680"/>
  </bookViews>
  <sheets>
    <sheet name="記入方法" sheetId="16" r:id="rId1"/>
    <sheet name="記入例" sheetId="17" r:id="rId2"/>
    <sheet name="簡易算定_年度1" sheetId="9" r:id="rId3"/>
    <sheet name="簡易算定_年度2" sheetId="10" r:id="rId4"/>
    <sheet name="簡易算定_年度3" sheetId="11" r:id="rId5"/>
    <sheet name="簡易算定_年度4" sheetId="13" r:id="rId6"/>
    <sheet name="簡易算定_年度5" sheetId="14" r:id="rId7"/>
    <sheet name="簡易算定_年度6" sheetId="15" r:id="rId8"/>
    <sheet name="取りまとめ・グラフ" sheetId="12" r:id="rId9"/>
    <sheet name="原本" sheetId="8" r:id="rId10"/>
  </sheets>
  <definedNames>
    <definedName name="_xlnm.Print_Area" localSheetId="2">簡易算定_年度1!$A$1:$AE$263</definedName>
    <definedName name="_xlnm.Print_Area" localSheetId="3">簡易算定_年度2!$A$1:$AE$263</definedName>
    <definedName name="_xlnm.Print_Area" localSheetId="4">簡易算定_年度3!$A$1:$AE$263</definedName>
    <definedName name="_xlnm.Print_Area" localSheetId="5">簡易算定_年度4!$A$1:$AE$263</definedName>
    <definedName name="_xlnm.Print_Area" localSheetId="6">簡易算定_年度5!$A$1:$AE$263</definedName>
    <definedName name="_xlnm.Print_Area" localSheetId="7">簡易算定_年度6!$A$1:$AE$263</definedName>
    <definedName name="_xlnm.Print_Area" localSheetId="0">記入方法!$A$1:$O$57</definedName>
    <definedName name="_xlnm.Print_Area" localSheetId="1">記入例!$A$1:$AE$263</definedName>
    <definedName name="_xlnm.Print_Area" localSheetId="9">原本!$A$1:$AE$263</definedName>
    <definedName name="_xlnm.Print_Area" localSheetId="8">'取りまとめ・グラフ'!$A$1:$S$206</definedName>
  </definedNames>
  <calcPr calcId="145621"/>
</workbook>
</file>

<file path=xl/comments1.xml><?xml version="1.0" encoding="utf-8"?>
<comments xmlns="http://schemas.openxmlformats.org/spreadsheetml/2006/main">
  <authors>
    <author>oi</author>
    <author>takahashi</author>
    <author>事務局</author>
    <author>ipsus</author>
  </authors>
  <commentList>
    <comment ref="H4" authorId="0">
      <text>
        <r>
          <rPr>
            <sz val="11"/>
            <color indexed="81"/>
            <rFont val="ＭＳ Ｐゴシック"/>
          </rPr>
          <t>前年度の売上高を入力してください。</t>
        </r>
      </text>
    </comment>
    <comment ref="AA5" authorId="1">
      <text>
        <r>
          <rPr>
            <sz val="10"/>
            <color indexed="81"/>
            <rFont val="ＭＳ Ｐゴシック"/>
          </rPr>
          <t>年間業務日数（日）は、国民の祝日及び有給休暇を引いて算出した数値を入力してください。　</t>
        </r>
      </text>
    </comment>
    <comment ref="B15" authorId="2">
      <text>
        <r>
          <rPr>
            <sz val="10"/>
            <color indexed="81"/>
            <rFont val="ＭＳ Ｐゴシック"/>
          </rPr>
          <t>西暦の年度を数字のみ入力してください。</t>
        </r>
      </text>
    </comment>
    <comment ref="A128" authorId="2">
      <text>
        <r>
          <rPr>
            <sz val="10"/>
            <color indexed="81"/>
            <rFont val="ＭＳ Ｐゴシック"/>
          </rPr>
          <t>オフィス全体において、使用しない冷暖房の概ねの割合を記入してください。</t>
        </r>
      </text>
    </comment>
    <comment ref="A133" authorId="2">
      <text>
        <r>
          <rPr>
            <sz val="10"/>
            <color indexed="81"/>
            <rFont val="ＭＳ Ｐゴシック"/>
          </rPr>
          <t>オフィス全体において、使用しない照明の概ねの割合を記入してください。</t>
        </r>
      </text>
    </comment>
    <comment ref="I143" authorId="1">
      <text>
        <r>
          <rPr>
            <sz val="10"/>
            <color indexed="81"/>
            <rFont val="ＭＳ Ｐゴシック"/>
          </rPr>
          <t>オフィス、もしくは、工場・事業所等のうち、いずれかの事業活動がない場合は、該当する欄に”0”を入力してください。</t>
        </r>
      </text>
    </comment>
    <comment ref="P149" authorId="1">
      <text>
        <r>
          <rPr>
            <sz val="10"/>
            <color indexed="81"/>
            <rFont val="ＭＳ Ｐゴシック"/>
          </rPr>
          <t>各月の削減残業時間（h）を入力してください。入力すると、削減残業時間の合計、削減したCO2削減量が算出されます。</t>
        </r>
      </text>
    </comment>
    <comment ref="C172" authorId="2">
      <text>
        <r>
          <rPr>
            <sz val="10"/>
            <color indexed="81"/>
            <rFont val="ＭＳ Ｐゴシック"/>
          </rPr>
          <t>削減効果（％）については、下表に記載の該当する想定される削減効果（％）を記入してください。</t>
        </r>
      </text>
    </comment>
    <comment ref="D188" authorId="2">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L188" authorId="2">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A201" authorId="3">
      <text>
        <r>
          <rPr>
            <sz val="10"/>
            <color indexed="81"/>
            <rFont val="ＭＳ Ｐゴシック"/>
          </rPr>
          <t>4-3の取組について、算出は自動で行われるため、実施していない、もしくは、前年度取組済の場合は、削減量の枠に「０（ゼロ）」を入力してください。</t>
        </r>
      </text>
    </comment>
    <comment ref="D210" authorId="2">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G211" authorId="2">
      <text>
        <r>
          <rPr>
            <sz val="10"/>
            <color indexed="81"/>
            <rFont val="ＭＳ Ｐゴシック"/>
          </rPr>
          <t>飲料自動販売機（缶・ボトル）の稼働日数は、年間業務日数と同様と想定します。</t>
        </r>
      </text>
    </comment>
    <comment ref="C235" authorId="3">
      <text>
        <r>
          <rPr>
            <sz val="10"/>
            <color indexed="81"/>
            <rFont val="ＭＳ Ｐゴシック"/>
          </rPr>
          <t>4-6の取組について、算出は自動で行われるため、実施していない、もしくは、前年度取組済の場合は、削減量の枠に「０（ゼロ）」を入力してください。</t>
        </r>
      </text>
    </comment>
    <comment ref="B261" authorId="3">
      <text>
        <r>
          <rPr>
            <sz val="10"/>
            <color indexed="81"/>
            <rFont val="ＭＳ Ｐゴシック"/>
          </rPr>
          <t>取組2-2、3及び4の取組後の年間CO2排出量は、③-3から、⑪を引いた値です。</t>
        </r>
      </text>
    </comment>
  </commentList>
</comments>
</file>

<file path=xl/comments2.xml><?xml version="1.0" encoding="utf-8"?>
<comments xmlns="http://schemas.openxmlformats.org/spreadsheetml/2006/main">
  <authors>
    <author>takahashi</author>
    <author>事務局</author>
    <author>ipsus</author>
    <author>oi</author>
  </authors>
  <commentList>
    <comment ref="AA5" authorId="0">
      <text>
        <r>
          <rPr>
            <sz val="10"/>
            <color indexed="81"/>
            <rFont val="ＭＳ Ｐゴシック"/>
          </rPr>
          <t>年間業務日数（日）は、国民の祝日及び有給休暇を引いて算出した数値を入力してください。　</t>
        </r>
      </text>
    </comment>
    <comment ref="A128" authorId="1">
      <text>
        <r>
          <rPr>
            <sz val="10"/>
            <color indexed="81"/>
            <rFont val="ＭＳ Ｐゴシック"/>
          </rPr>
          <t>オフィス全体において、使用しない冷暖房の概ねの割合を記入してください。</t>
        </r>
      </text>
    </comment>
    <comment ref="A133" authorId="1">
      <text>
        <r>
          <rPr>
            <sz val="10"/>
            <color indexed="81"/>
            <rFont val="ＭＳ Ｐゴシック"/>
          </rPr>
          <t>オフィス全体において、使用しない照明の概ねの割合を記入してください。</t>
        </r>
      </text>
    </comment>
    <comment ref="I143" authorId="0">
      <text>
        <r>
          <rPr>
            <sz val="10"/>
            <color indexed="81"/>
            <rFont val="ＭＳ Ｐゴシック"/>
          </rPr>
          <t>オフィス、もしくは、工場・事業所等のうち、いずれかの事業活動がない場合は、該当する欄に”0”を入力してください。</t>
        </r>
      </text>
    </comment>
    <comment ref="C172" authorId="1">
      <text>
        <r>
          <rPr>
            <sz val="10"/>
            <color indexed="81"/>
            <rFont val="ＭＳ Ｐゴシック"/>
          </rPr>
          <t>削減効果（％）については、下表に記載の該当する想定される削減効果（％）を記入してください。</t>
        </r>
      </text>
    </comment>
    <comment ref="A201" authorId="2">
      <text>
        <r>
          <rPr>
            <sz val="10"/>
            <color indexed="81"/>
            <rFont val="ＭＳ Ｐゴシック"/>
          </rPr>
          <t>4-3の取組について、算出は自動で行われるため、実施していない、もしくは、前年度取組済の場合は、削減量の枠に「０（ゼロ）」を入力してください。</t>
        </r>
      </text>
    </comment>
    <comment ref="C235" authorId="2">
      <text>
        <r>
          <rPr>
            <sz val="10"/>
            <color indexed="81"/>
            <rFont val="ＭＳ Ｐゴシック"/>
          </rPr>
          <t>4-6の取組について、算出は自動で行われるため、実施していない、もしくは、前年度取組済の場合は、削減量の枠に「０（ゼロ）」を入力してください。</t>
        </r>
      </text>
    </comment>
    <comment ref="B261" authorId="2">
      <text>
        <r>
          <rPr>
            <sz val="10"/>
            <color indexed="81"/>
            <rFont val="ＭＳ Ｐゴシック"/>
          </rPr>
          <t>取組2-2、3及び4の取組後の年間CO2排出量は、③-3から、⑪を引いた値です。</t>
        </r>
      </text>
    </comment>
    <comment ref="B15" authorId="1">
      <text>
        <r>
          <rPr>
            <sz val="10"/>
            <color indexed="81"/>
            <rFont val="ＭＳ Ｐゴシック"/>
          </rPr>
          <t>西暦の年度を数字のみ入力してください。</t>
        </r>
      </text>
    </comment>
    <comment ref="L188" authorId="1">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G211" authorId="1">
      <text>
        <r>
          <rPr>
            <sz val="10"/>
            <color indexed="81"/>
            <rFont val="ＭＳ Ｐゴシック"/>
          </rPr>
          <t>飲料自動販売機（缶・ボトル）の稼働日数は、年間業務日数と同様と想定します。</t>
        </r>
      </text>
    </comment>
    <comment ref="D210" authorId="1">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P149" authorId="0">
      <text>
        <r>
          <rPr>
            <sz val="10"/>
            <color indexed="81"/>
            <rFont val="ＭＳ Ｐゴシック"/>
          </rPr>
          <t>各月の削減残業時間（h）を入力してください。入力すると、削減残業時間の合計、削減したCO2削減量が算出されます。</t>
        </r>
      </text>
    </comment>
    <comment ref="D188" authorId="1">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H4" authorId="3">
      <text>
        <r>
          <rPr>
            <sz val="11"/>
            <color indexed="81"/>
            <rFont val="ＭＳ Ｐゴシック"/>
          </rPr>
          <t>前年度の売上高を入力してください。</t>
        </r>
      </text>
    </comment>
  </commentList>
</comments>
</file>

<file path=xl/comments3.xml><?xml version="1.0" encoding="utf-8"?>
<comments xmlns="http://schemas.openxmlformats.org/spreadsheetml/2006/main">
  <authors>
    <author>oi</author>
    <author>takahashi</author>
    <author>事務局</author>
    <author>ipsus</author>
  </authors>
  <commentList>
    <comment ref="H4" authorId="0">
      <text>
        <r>
          <rPr>
            <sz val="11"/>
            <color indexed="81"/>
            <rFont val="ＭＳ Ｐゴシック"/>
          </rPr>
          <t>前年度の売上高を入力してください。</t>
        </r>
      </text>
    </comment>
    <comment ref="AA5" authorId="1">
      <text>
        <r>
          <rPr>
            <sz val="10"/>
            <color indexed="81"/>
            <rFont val="ＭＳ Ｐゴシック"/>
          </rPr>
          <t>年間業務日数（日）は、国民の祝日及び有給休暇を引いて算出した数値を入力してください。　</t>
        </r>
      </text>
    </comment>
    <comment ref="B15" authorId="2">
      <text>
        <r>
          <rPr>
            <sz val="10"/>
            <color indexed="81"/>
            <rFont val="ＭＳ Ｐゴシック"/>
          </rPr>
          <t>西暦の年度を数字のみ入力してください。</t>
        </r>
      </text>
    </comment>
    <comment ref="A128" authorId="2">
      <text>
        <r>
          <rPr>
            <sz val="10"/>
            <color indexed="81"/>
            <rFont val="ＭＳ Ｐゴシック"/>
          </rPr>
          <t>オフィス全体において、使用しない冷暖房の概ねの割合を記入してください。</t>
        </r>
      </text>
    </comment>
    <comment ref="A133" authorId="2">
      <text>
        <r>
          <rPr>
            <sz val="10"/>
            <color indexed="81"/>
            <rFont val="ＭＳ Ｐゴシック"/>
          </rPr>
          <t>オフィス全体において、使用しない照明の概ねの割合を記入してください。</t>
        </r>
      </text>
    </comment>
    <comment ref="I143" authorId="1">
      <text>
        <r>
          <rPr>
            <sz val="10"/>
            <color indexed="81"/>
            <rFont val="ＭＳ Ｐゴシック"/>
          </rPr>
          <t>オフィス、もしくは、工場・事業所等のうち、いずれかの事業活動がない場合は、該当する欄に”0”を入力してください。</t>
        </r>
      </text>
    </comment>
    <comment ref="P149" authorId="1">
      <text>
        <r>
          <rPr>
            <sz val="10"/>
            <color indexed="81"/>
            <rFont val="ＭＳ Ｐゴシック"/>
          </rPr>
          <t>各月の削減残業時間（h）を入力してください。入力すると、削減残業時間の合計、削減したCO2削減量が算出されます。</t>
        </r>
      </text>
    </comment>
    <comment ref="C172" authorId="2">
      <text>
        <r>
          <rPr>
            <sz val="10"/>
            <color indexed="81"/>
            <rFont val="ＭＳ Ｐゴシック"/>
          </rPr>
          <t>削減効果（％）については、下表に記載の該当する想定される削減効果（％）を記入してください。</t>
        </r>
      </text>
    </comment>
    <comment ref="D188" authorId="2">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L188" authorId="2">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A201" authorId="3">
      <text>
        <r>
          <rPr>
            <sz val="10"/>
            <color indexed="81"/>
            <rFont val="ＭＳ Ｐゴシック"/>
          </rPr>
          <t>4-3の取組について、算出は自動で行われるため、実施していない、もしくは、前年度取組済の場合は、削減量の枠に「０（ゼロ）」を入力してください。</t>
        </r>
      </text>
    </comment>
    <comment ref="D210" authorId="2">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G211" authorId="2">
      <text>
        <r>
          <rPr>
            <sz val="10"/>
            <color indexed="81"/>
            <rFont val="ＭＳ Ｐゴシック"/>
          </rPr>
          <t>飲料自動販売機（缶・ボトル）の稼働日数は、年間業務日数と同様と想定します。</t>
        </r>
      </text>
    </comment>
    <comment ref="C235" authorId="3">
      <text>
        <r>
          <rPr>
            <sz val="10"/>
            <color indexed="81"/>
            <rFont val="ＭＳ Ｐゴシック"/>
          </rPr>
          <t>4-6の取組について、算出は自動で行われるため、実施していない、もしくは、前年度取組済の場合は、削減量の枠に「０（ゼロ）」を入力してください。</t>
        </r>
      </text>
    </comment>
    <comment ref="B261" authorId="3">
      <text>
        <r>
          <rPr>
            <sz val="10"/>
            <color indexed="81"/>
            <rFont val="ＭＳ Ｐゴシック"/>
          </rPr>
          <t>取組2-2、3及び4の取組後の年間CO2排出量は、③-3から、⑪を引いた値です。</t>
        </r>
      </text>
    </comment>
  </commentList>
</comments>
</file>

<file path=xl/comments4.xml><?xml version="1.0" encoding="utf-8"?>
<comments xmlns="http://schemas.openxmlformats.org/spreadsheetml/2006/main">
  <authors>
    <author>oi</author>
    <author>takahashi</author>
    <author>事務局</author>
    <author>ipsus</author>
  </authors>
  <commentList>
    <comment ref="H4" authorId="0">
      <text>
        <r>
          <rPr>
            <sz val="11"/>
            <color indexed="81"/>
            <rFont val="ＭＳ Ｐゴシック"/>
          </rPr>
          <t>前年度の売上高を入力してください。</t>
        </r>
      </text>
    </comment>
    <comment ref="AA5" authorId="1">
      <text>
        <r>
          <rPr>
            <sz val="10"/>
            <color indexed="81"/>
            <rFont val="ＭＳ Ｐゴシック"/>
          </rPr>
          <t>年間業務日数（日）は、国民の祝日及び有給休暇を引いて算出した数値を入力してください。　</t>
        </r>
      </text>
    </comment>
    <comment ref="B15" authorId="2">
      <text>
        <r>
          <rPr>
            <sz val="10"/>
            <color indexed="81"/>
            <rFont val="ＭＳ Ｐゴシック"/>
          </rPr>
          <t>西暦の年度を数字のみ入力してください。</t>
        </r>
      </text>
    </comment>
    <comment ref="A128" authorId="2">
      <text>
        <r>
          <rPr>
            <sz val="10"/>
            <color indexed="81"/>
            <rFont val="ＭＳ Ｐゴシック"/>
          </rPr>
          <t>オフィス全体において、使用しない冷暖房の概ねの割合を記入してください。</t>
        </r>
      </text>
    </comment>
    <comment ref="A133" authorId="2">
      <text>
        <r>
          <rPr>
            <sz val="10"/>
            <color indexed="81"/>
            <rFont val="ＭＳ Ｐゴシック"/>
          </rPr>
          <t>オフィス全体において、使用しない照明の概ねの割合を記入してください。</t>
        </r>
      </text>
    </comment>
    <comment ref="I143" authorId="1">
      <text>
        <r>
          <rPr>
            <sz val="10"/>
            <color indexed="81"/>
            <rFont val="ＭＳ Ｐゴシック"/>
          </rPr>
          <t>オフィス、もしくは、工場・事業所等のうち、いずれかの事業活動がない場合は、該当する欄に”0”を入力してください。</t>
        </r>
      </text>
    </comment>
    <comment ref="P149" authorId="1">
      <text>
        <r>
          <rPr>
            <sz val="10"/>
            <color indexed="81"/>
            <rFont val="ＭＳ Ｐゴシック"/>
          </rPr>
          <t>各月の削減残業時間（h）を入力してください。入力すると、削減残業時間の合計、削減したCO2削減量が算出されます。</t>
        </r>
      </text>
    </comment>
    <comment ref="C172" authorId="2">
      <text>
        <r>
          <rPr>
            <sz val="10"/>
            <color indexed="81"/>
            <rFont val="ＭＳ Ｐゴシック"/>
          </rPr>
          <t>削減効果（％）については、下表に記載の該当する想定される削減効果（％）を記入してください。</t>
        </r>
      </text>
    </comment>
    <comment ref="D188" authorId="2">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L188" authorId="2">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A201" authorId="3">
      <text>
        <r>
          <rPr>
            <sz val="10"/>
            <color indexed="81"/>
            <rFont val="ＭＳ Ｐゴシック"/>
          </rPr>
          <t>4-3の取組について、算出は自動で行われるため、実施していない、もしくは、前年度取組済の場合は、削減量の枠に「０（ゼロ）」を入力してください。</t>
        </r>
      </text>
    </comment>
    <comment ref="D210" authorId="2">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G211" authorId="2">
      <text>
        <r>
          <rPr>
            <sz val="10"/>
            <color indexed="81"/>
            <rFont val="ＭＳ Ｐゴシック"/>
          </rPr>
          <t>飲料自動販売機（缶・ボトル）の稼働日数は、年間業務日数と同様と想定します。</t>
        </r>
      </text>
    </comment>
    <comment ref="C235" authorId="3">
      <text>
        <r>
          <rPr>
            <sz val="10"/>
            <color indexed="81"/>
            <rFont val="ＭＳ Ｐゴシック"/>
          </rPr>
          <t>4-6の取組について、算出は自動で行われるため、実施していない、もしくは、前年度取組済の場合は、削減量の枠に「０（ゼロ）」を入力してください。</t>
        </r>
      </text>
    </comment>
    <comment ref="B261" authorId="3">
      <text>
        <r>
          <rPr>
            <sz val="10"/>
            <color indexed="81"/>
            <rFont val="ＭＳ Ｐゴシック"/>
          </rPr>
          <t>取組2-2、3及び4の取組後の年間CO2排出量は、③-3から、⑪を引いた値です。</t>
        </r>
      </text>
    </comment>
  </commentList>
</comments>
</file>

<file path=xl/comments5.xml><?xml version="1.0" encoding="utf-8"?>
<comments xmlns="http://schemas.openxmlformats.org/spreadsheetml/2006/main">
  <authors>
    <author>oi</author>
    <author>takahashi</author>
    <author>事務局</author>
    <author>ipsus</author>
  </authors>
  <commentList>
    <comment ref="H4" authorId="0">
      <text>
        <r>
          <rPr>
            <sz val="11"/>
            <color indexed="81"/>
            <rFont val="ＭＳ Ｐゴシック"/>
          </rPr>
          <t>前年度の売上高を入力してください。</t>
        </r>
      </text>
    </comment>
    <comment ref="AA5" authorId="1">
      <text>
        <r>
          <rPr>
            <sz val="10"/>
            <color indexed="81"/>
            <rFont val="ＭＳ Ｐゴシック"/>
          </rPr>
          <t>年間業務日数（日）は、国民の祝日及び有給休暇を引いて算出した数値を入力してください。　</t>
        </r>
      </text>
    </comment>
    <comment ref="B15" authorId="2">
      <text>
        <r>
          <rPr>
            <sz val="10"/>
            <color indexed="81"/>
            <rFont val="ＭＳ Ｐゴシック"/>
          </rPr>
          <t>西暦の年度を数字のみ入力してください。</t>
        </r>
      </text>
    </comment>
    <comment ref="A128" authorId="2">
      <text>
        <r>
          <rPr>
            <sz val="10"/>
            <color indexed="81"/>
            <rFont val="ＭＳ Ｐゴシック"/>
          </rPr>
          <t>オフィス全体において、使用しない冷暖房の概ねの割合を記入してください。</t>
        </r>
      </text>
    </comment>
    <comment ref="A133" authorId="2">
      <text>
        <r>
          <rPr>
            <sz val="10"/>
            <color indexed="81"/>
            <rFont val="ＭＳ Ｐゴシック"/>
          </rPr>
          <t>オフィス全体において、使用しない照明の概ねの割合を記入してください。</t>
        </r>
      </text>
    </comment>
    <comment ref="I143" authorId="1">
      <text>
        <r>
          <rPr>
            <sz val="10"/>
            <color indexed="81"/>
            <rFont val="ＭＳ Ｐゴシック"/>
          </rPr>
          <t>オフィス、もしくは、工場・事業所等のうち、いずれかの事業活動がない場合は、該当する欄に”0”を入力してください。</t>
        </r>
      </text>
    </comment>
    <comment ref="P149" authorId="1">
      <text>
        <r>
          <rPr>
            <sz val="10"/>
            <color indexed="81"/>
            <rFont val="ＭＳ Ｐゴシック"/>
          </rPr>
          <t>各月の削減残業時間（h）を入力してください。入力すると、削減残業時間の合計、削減したCO2削減量が算出されます。</t>
        </r>
      </text>
    </comment>
    <comment ref="C172" authorId="2">
      <text>
        <r>
          <rPr>
            <sz val="10"/>
            <color indexed="81"/>
            <rFont val="ＭＳ Ｐゴシック"/>
          </rPr>
          <t>削減効果（％）については、下表に記載の該当する想定される削減効果（％）を記入してください。</t>
        </r>
      </text>
    </comment>
    <comment ref="D188" authorId="2">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L188" authorId="2">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A201" authorId="3">
      <text>
        <r>
          <rPr>
            <sz val="10"/>
            <color indexed="81"/>
            <rFont val="ＭＳ Ｐゴシック"/>
          </rPr>
          <t>4-3の取組について、算出は自動で行われるため、実施していない、もしくは、前年度取組済の場合は、削減量の枠に「０（ゼロ）」を入力してください。</t>
        </r>
      </text>
    </comment>
    <comment ref="D210" authorId="2">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G211" authorId="2">
      <text>
        <r>
          <rPr>
            <sz val="10"/>
            <color indexed="81"/>
            <rFont val="ＭＳ Ｐゴシック"/>
          </rPr>
          <t>飲料自動販売機（缶・ボトル）の稼働日数は、年間業務日数と同様と想定します。</t>
        </r>
      </text>
    </comment>
    <comment ref="C235" authorId="3">
      <text>
        <r>
          <rPr>
            <sz val="10"/>
            <color indexed="81"/>
            <rFont val="ＭＳ Ｐゴシック"/>
          </rPr>
          <t>4-6の取組について、算出は自動で行われるため、実施していない、もしくは、前年度取組済の場合は、削減量の枠に「０（ゼロ）」を入力してください。</t>
        </r>
      </text>
    </comment>
    <comment ref="B261" authorId="3">
      <text>
        <r>
          <rPr>
            <sz val="10"/>
            <color indexed="81"/>
            <rFont val="ＭＳ Ｐゴシック"/>
          </rPr>
          <t>取組2-2、3及び4の取組後の年間CO2排出量は、③-3から、⑪を引いた値です。</t>
        </r>
      </text>
    </comment>
  </commentList>
</comments>
</file>

<file path=xl/comments6.xml><?xml version="1.0" encoding="utf-8"?>
<comments xmlns="http://schemas.openxmlformats.org/spreadsheetml/2006/main">
  <authors>
    <author>oi</author>
    <author>takahashi</author>
    <author>事務局</author>
    <author>ipsus</author>
  </authors>
  <commentList>
    <comment ref="H4" authorId="0">
      <text>
        <r>
          <rPr>
            <sz val="11"/>
            <color indexed="81"/>
            <rFont val="ＭＳ Ｐゴシック"/>
          </rPr>
          <t>前年度の売上高を入力してください。</t>
        </r>
      </text>
    </comment>
    <comment ref="AA5" authorId="1">
      <text>
        <r>
          <rPr>
            <sz val="10"/>
            <color indexed="81"/>
            <rFont val="ＭＳ Ｐゴシック"/>
          </rPr>
          <t>年間業務日数（日）は、国民の祝日及び有給休暇を引いて算出した数値を入力してください。　</t>
        </r>
      </text>
    </comment>
    <comment ref="B15" authorId="2">
      <text>
        <r>
          <rPr>
            <sz val="10"/>
            <color indexed="81"/>
            <rFont val="ＭＳ Ｐゴシック"/>
          </rPr>
          <t>西暦の年度を数字のみ入力してください。</t>
        </r>
      </text>
    </comment>
    <comment ref="A128" authorId="2">
      <text>
        <r>
          <rPr>
            <sz val="10"/>
            <color indexed="81"/>
            <rFont val="ＭＳ Ｐゴシック"/>
          </rPr>
          <t>オフィス全体において、使用しない冷暖房の概ねの割合を記入してください。</t>
        </r>
      </text>
    </comment>
    <comment ref="A133" authorId="2">
      <text>
        <r>
          <rPr>
            <sz val="10"/>
            <color indexed="81"/>
            <rFont val="ＭＳ Ｐゴシック"/>
          </rPr>
          <t>オフィス全体において、使用しない照明の概ねの割合を記入してください。</t>
        </r>
      </text>
    </comment>
    <comment ref="I143" authorId="1">
      <text>
        <r>
          <rPr>
            <sz val="10"/>
            <color indexed="81"/>
            <rFont val="ＭＳ Ｐゴシック"/>
          </rPr>
          <t>オフィス、もしくは、工場・事業所等のうち、いずれかの事業活動がない場合は、該当する欄に”0”を入力してください。</t>
        </r>
      </text>
    </comment>
    <comment ref="P149" authorId="1">
      <text>
        <r>
          <rPr>
            <sz val="10"/>
            <color indexed="81"/>
            <rFont val="ＭＳ Ｐゴシック"/>
          </rPr>
          <t>各月の削減残業時間（h）を入力してください。入力すると、削減残業時間の合計、削減したCO2削減量が算出されます。</t>
        </r>
      </text>
    </comment>
    <comment ref="C172" authorId="2">
      <text>
        <r>
          <rPr>
            <sz val="10"/>
            <color indexed="81"/>
            <rFont val="ＭＳ Ｐゴシック"/>
          </rPr>
          <t>削減効果（％）については、下表に記載の該当する想定される削減効果（％）を記入してください。</t>
        </r>
      </text>
    </comment>
    <comment ref="D188" authorId="2">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L188" authorId="2">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A201" authorId="3">
      <text>
        <r>
          <rPr>
            <sz val="10"/>
            <color indexed="81"/>
            <rFont val="ＭＳ Ｐゴシック"/>
          </rPr>
          <t>4-3の取組について、算出は自動で行われるため、実施していない、もしくは、前年度取組済の場合は、削減量の枠に「０（ゼロ）」を入力してください。</t>
        </r>
      </text>
    </comment>
    <comment ref="D210" authorId="2">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G211" authorId="2">
      <text>
        <r>
          <rPr>
            <sz val="10"/>
            <color indexed="81"/>
            <rFont val="ＭＳ Ｐゴシック"/>
          </rPr>
          <t>飲料自動販売機（缶・ボトル）の稼働日数は、年間業務日数と同様と想定します。</t>
        </r>
      </text>
    </comment>
    <comment ref="C235" authorId="3">
      <text>
        <r>
          <rPr>
            <sz val="10"/>
            <color indexed="81"/>
            <rFont val="ＭＳ Ｐゴシック"/>
          </rPr>
          <t>4-6の取組について、算出は自動で行われるため、実施していない、もしくは、前年度取組済の場合は、削減量の枠に「０（ゼロ）」を入力してください。</t>
        </r>
      </text>
    </comment>
    <comment ref="B261" authorId="3">
      <text>
        <r>
          <rPr>
            <sz val="10"/>
            <color indexed="81"/>
            <rFont val="ＭＳ Ｐゴシック"/>
          </rPr>
          <t>取組2-2、3及び4の取組後の年間CO2排出量は、③-3から、⑪を引いた値です。</t>
        </r>
      </text>
    </comment>
  </commentList>
</comments>
</file>

<file path=xl/comments7.xml><?xml version="1.0" encoding="utf-8"?>
<comments xmlns="http://schemas.openxmlformats.org/spreadsheetml/2006/main">
  <authors>
    <author>oi</author>
    <author>takahashi</author>
    <author>事務局</author>
    <author>ipsus</author>
  </authors>
  <commentList>
    <comment ref="H4" authorId="0">
      <text>
        <r>
          <rPr>
            <sz val="11"/>
            <color indexed="81"/>
            <rFont val="ＭＳ Ｐゴシック"/>
          </rPr>
          <t>前年度の売上高を入力してください。</t>
        </r>
      </text>
    </comment>
    <comment ref="AA5" authorId="1">
      <text>
        <r>
          <rPr>
            <sz val="10"/>
            <color indexed="81"/>
            <rFont val="ＭＳ Ｐゴシック"/>
          </rPr>
          <t>年間業務日数（日）は、国民の祝日及び有給休暇を引いて算出した数値を入力してください。　</t>
        </r>
      </text>
    </comment>
    <comment ref="B15" authorId="2">
      <text>
        <r>
          <rPr>
            <sz val="10"/>
            <color indexed="81"/>
            <rFont val="ＭＳ Ｐゴシック"/>
          </rPr>
          <t>西暦の年度を数字のみ入力してください。</t>
        </r>
      </text>
    </comment>
    <comment ref="A128" authorId="2">
      <text>
        <r>
          <rPr>
            <sz val="10"/>
            <color indexed="81"/>
            <rFont val="ＭＳ Ｐゴシック"/>
          </rPr>
          <t>オフィス全体において、使用しない冷暖房の概ねの割合を記入してください。</t>
        </r>
      </text>
    </comment>
    <comment ref="A133" authorId="2">
      <text>
        <r>
          <rPr>
            <sz val="10"/>
            <color indexed="81"/>
            <rFont val="ＭＳ Ｐゴシック"/>
          </rPr>
          <t>オフィス全体において、使用しない照明の概ねの割合を記入してください。</t>
        </r>
      </text>
    </comment>
    <comment ref="I143" authorId="1">
      <text>
        <r>
          <rPr>
            <sz val="10"/>
            <color indexed="81"/>
            <rFont val="ＭＳ Ｐゴシック"/>
          </rPr>
          <t>オフィス、もしくは、工場・事業所等のうち、いずれかの事業活動がない場合は、該当する欄に”0”を入力してください。</t>
        </r>
      </text>
    </comment>
    <comment ref="P149" authorId="1">
      <text>
        <r>
          <rPr>
            <sz val="10"/>
            <color indexed="81"/>
            <rFont val="ＭＳ Ｐゴシック"/>
          </rPr>
          <t>各月の削減残業時間（h）を入力してください。入力すると、削減残業時間の合計、削減したCO2削減量が算出されます。</t>
        </r>
      </text>
    </comment>
    <comment ref="C172" authorId="2">
      <text>
        <r>
          <rPr>
            <sz val="10"/>
            <color indexed="81"/>
            <rFont val="ＭＳ Ｐゴシック"/>
          </rPr>
          <t>削減効果（％）については、下表に記載の該当する想定される削減効果（％）を記入してください。</t>
        </r>
      </text>
    </comment>
    <comment ref="D188" authorId="2">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L188" authorId="2">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A201" authorId="3">
      <text>
        <r>
          <rPr>
            <sz val="10"/>
            <color indexed="81"/>
            <rFont val="ＭＳ Ｐゴシック"/>
          </rPr>
          <t>4-3の取組について、算出は自動で行われるため、実施していない、もしくは、前年度取組済の場合は、削減量の枠に「０（ゼロ）」を入力してください。</t>
        </r>
      </text>
    </comment>
    <comment ref="D210" authorId="2">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G211" authorId="2">
      <text>
        <r>
          <rPr>
            <sz val="10"/>
            <color indexed="81"/>
            <rFont val="ＭＳ Ｐゴシック"/>
          </rPr>
          <t>飲料自動販売機（缶・ボトル）の稼働日数は、年間業務日数と同様と想定します。</t>
        </r>
      </text>
    </comment>
    <comment ref="C235" authorId="3">
      <text>
        <r>
          <rPr>
            <sz val="10"/>
            <color indexed="81"/>
            <rFont val="ＭＳ Ｐゴシック"/>
          </rPr>
          <t>4-6の取組について、算出は自動で行われるため、実施していない、もしくは、前年度取組済の場合は、削減量の枠に「０（ゼロ）」を入力してください。</t>
        </r>
      </text>
    </comment>
    <comment ref="B261" authorId="3">
      <text>
        <r>
          <rPr>
            <sz val="10"/>
            <color indexed="81"/>
            <rFont val="ＭＳ Ｐゴシック"/>
          </rPr>
          <t>取組2-2、3及び4の取組後の年間CO2排出量は、③-3から、⑪を引いた値です。</t>
        </r>
      </text>
    </comment>
  </commentList>
</comments>
</file>

<file path=xl/comments8.xml><?xml version="1.0" encoding="utf-8"?>
<comments xmlns="http://schemas.openxmlformats.org/spreadsheetml/2006/main">
  <authors>
    <author>事務局</author>
  </authors>
  <commentList>
    <comment ref="D8" authorId="0">
      <text>
        <r>
          <rPr>
            <sz val="10"/>
            <color indexed="81"/>
            <rFont val="ＭＳ Ｐゴシック"/>
          </rPr>
          <t>作成したシートの取組年度が反映されます。
＊以下、全ての表で同様。</t>
        </r>
      </text>
    </comment>
    <comment ref="D9" authorId="0">
      <text>
        <r>
          <rPr>
            <sz val="10"/>
            <color indexed="81"/>
            <rFont val="ＭＳ Ｐゴシック"/>
          </rPr>
          <t>各年度ごとの当該取組による年間のCO2削減量(kg-CO2)の数値が反映されます。
＊以下、全ての表で同様。</t>
        </r>
      </text>
    </comment>
  </commentList>
</comments>
</file>

<file path=xl/comments9.xml><?xml version="1.0" encoding="utf-8"?>
<comments xmlns="http://schemas.openxmlformats.org/spreadsheetml/2006/main">
  <authors>
    <author>oi</author>
    <author>takahashi</author>
    <author>事務局</author>
    <author>ipsus</author>
  </authors>
  <commentList>
    <comment ref="H4" authorId="0">
      <text>
        <r>
          <rPr>
            <sz val="11"/>
            <color indexed="81"/>
            <rFont val="ＭＳ Ｐゴシック"/>
          </rPr>
          <t>前年度の売上高を入力してください。</t>
        </r>
      </text>
    </comment>
    <comment ref="AA5" authorId="1">
      <text>
        <r>
          <rPr>
            <sz val="10"/>
            <color indexed="81"/>
            <rFont val="ＭＳ Ｐゴシック"/>
          </rPr>
          <t>年間業務日数（日）は、国民の祝日及び有給休暇を引いて算出した数値を入力してください。　</t>
        </r>
      </text>
    </comment>
    <comment ref="B15" authorId="2">
      <text>
        <r>
          <rPr>
            <sz val="10"/>
            <color indexed="81"/>
            <rFont val="ＭＳ Ｐゴシック"/>
          </rPr>
          <t>西暦の年度を数字のみ入力してください。</t>
        </r>
      </text>
    </comment>
    <comment ref="A128" authorId="2">
      <text>
        <r>
          <rPr>
            <sz val="10"/>
            <color indexed="81"/>
            <rFont val="ＭＳ Ｐゴシック"/>
          </rPr>
          <t>オフィス全体において、使用しない冷暖房の概ねの割合を記入してください。</t>
        </r>
      </text>
    </comment>
    <comment ref="A133" authorId="2">
      <text>
        <r>
          <rPr>
            <sz val="10"/>
            <color indexed="81"/>
            <rFont val="ＭＳ Ｐゴシック"/>
          </rPr>
          <t>オフィス全体において、使用しない照明の概ねの割合を記入してください。</t>
        </r>
      </text>
    </comment>
    <comment ref="I143" authorId="1">
      <text>
        <r>
          <rPr>
            <sz val="10"/>
            <color indexed="81"/>
            <rFont val="ＭＳ Ｐゴシック"/>
          </rPr>
          <t>オフィス、もしくは、工場・事業所等のうち、いずれかの事業活動がない場合は、該当する欄に”0”を入力してください。</t>
        </r>
      </text>
    </comment>
    <comment ref="P149" authorId="1">
      <text>
        <r>
          <rPr>
            <sz val="10"/>
            <color indexed="81"/>
            <rFont val="ＭＳ Ｐゴシック"/>
          </rPr>
          <t>各月の削減残業時間（h）を入力してください。入力すると、削減残業時間の合計、削減したCO2削減量が算出されます。</t>
        </r>
      </text>
    </comment>
    <comment ref="C172" authorId="2">
      <text>
        <r>
          <rPr>
            <sz val="10"/>
            <color indexed="81"/>
            <rFont val="ＭＳ Ｐゴシック"/>
          </rPr>
          <t>削減効果（％）については、下表に記載の該当する想定される削減効果（％）を記入してください。</t>
        </r>
      </text>
    </comment>
    <comment ref="D188" authorId="2">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L188" authorId="2">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A201" authorId="3">
      <text>
        <r>
          <rPr>
            <sz val="10"/>
            <color indexed="81"/>
            <rFont val="ＭＳ Ｐゴシック"/>
          </rPr>
          <t>4-3の取組について、算出は自動で行われるため、実施していない、もしくは、前年度取組済の場合は、削減量の枠に「０（ゼロ）」を入力してください。</t>
        </r>
      </text>
    </comment>
    <comment ref="D210" authorId="2">
      <text>
        <r>
          <rPr>
            <sz val="9"/>
            <color indexed="81"/>
            <rFont val="ＭＳ Ｐゴシック"/>
          </rPr>
          <t>国が公表する電気事業者ごとの調整後排出係数(kg-CO2/kWh)を</t>
        </r>
        <r>
          <rPr>
            <b/>
            <sz val="9"/>
            <color indexed="81"/>
            <rFont val="ＭＳ Ｐゴシック"/>
          </rPr>
          <t>プルダウン</t>
        </r>
        <r>
          <rPr>
            <sz val="9"/>
            <color indexed="81"/>
            <rFont val="ＭＳ Ｐゴシック"/>
          </rPr>
          <t xml:space="preserve">で選択してください。
該当する枠をクリックするとプルダウンが表示されます。
【各電力事業者の調整後排出係数(kg-CO2/kWh)】
</t>
        </r>
        <r>
          <rPr>
            <b/>
            <sz val="9"/>
            <color indexed="81"/>
            <rFont val="ＭＳ Ｐゴシック"/>
          </rPr>
          <t xml:space="preserve">北海道電力：0.640、東北電力：0.548、東京電力：0.474、中部電力：0.480、北陸電力：0.624、
関西電力：0.493、中国電力：0.694、四国電力：0.529、九州電力：0.483、沖縄電力：0.789
</t>
        </r>
        <r>
          <rPr>
            <sz val="9"/>
            <color indexed="81"/>
            <rFont val="ＭＳ Ｐゴシック"/>
          </rPr>
          <t>その他の電気事業者の排出係数については、以下の参考を参照してください。
参考：環境省電気事業者別排出係数(平成28年度実績)
       URL: http://www.env.go.jp/press/files/jp/107786.pdf</t>
        </r>
      </text>
    </comment>
    <comment ref="G211" authorId="2">
      <text>
        <r>
          <rPr>
            <sz val="10"/>
            <color indexed="81"/>
            <rFont val="ＭＳ Ｐゴシック"/>
          </rPr>
          <t>飲料自動販売機（缶・ボトル）の稼働日数は、年間業務日数と同様と想定します。</t>
        </r>
      </text>
    </comment>
    <comment ref="C235" authorId="3">
      <text>
        <r>
          <rPr>
            <sz val="10"/>
            <color indexed="81"/>
            <rFont val="ＭＳ Ｐゴシック"/>
          </rPr>
          <t>4-6の取組について、算出は自動で行われるため、実施していない、もしくは、前年度取組済の場合は、削減量の枠に「０（ゼロ）」を入力してください。</t>
        </r>
      </text>
    </comment>
    <comment ref="B261" authorId="3">
      <text>
        <r>
          <rPr>
            <sz val="10"/>
            <color indexed="81"/>
            <rFont val="ＭＳ Ｐゴシック"/>
          </rPr>
          <t>取組2-2、3及び4の取組後の年間CO2排出量は、③-3から、⑪を引いた値です。</t>
        </r>
      </text>
    </comment>
  </commentList>
</comments>
</file>

<file path=xl/sharedStrings.xml><?xml version="1.0" encoding="utf-8"?>
<sst xmlns:r="http://schemas.openxmlformats.org/officeDocument/2006/relationships" xmlns="http://schemas.openxmlformats.org/spreadsheetml/2006/main" count="314" uniqueCount="314">
  <si>
    <t>小規模事務所ビル（契約電力500kW未満）</t>
    <rPh sb="0" eb="3">
      <t>ショウキボ</t>
    </rPh>
    <rPh sb="3" eb="5">
      <t>ジム</t>
    </rPh>
    <rPh sb="5" eb="6">
      <t>ショ</t>
    </rPh>
    <rPh sb="9" eb="11">
      <t>ケイヤク</t>
    </rPh>
    <rPh sb="11" eb="13">
      <t>デンリョク</t>
    </rPh>
    <rPh sb="18" eb="20">
      <t>ミマン</t>
    </rPh>
    <phoneticPr fontId="1"/>
  </si>
  <si>
    <t>合計（削減した年間の労働時間（h））</t>
    <rPh sb="0" eb="2">
      <t>ゴウケイ</t>
    </rPh>
    <rPh sb="3" eb="5">
      <t>サクゲン</t>
    </rPh>
    <rPh sb="7" eb="9">
      <t>ネンカン</t>
    </rPh>
    <rPh sb="10" eb="14">
      <t>ロウドウジカン</t>
    </rPh>
    <phoneticPr fontId="1"/>
  </si>
  <si>
    <t>全社の年間平均業務日数（日）</t>
    <rPh sb="0" eb="2">
      <t>ゼンシャ</t>
    </rPh>
    <rPh sb="3" eb="7">
      <t>ネンカンヘイキン</t>
    </rPh>
    <rPh sb="7" eb="11">
      <t>ギョウムニッスウ</t>
    </rPh>
    <rPh sb="12" eb="13">
      <t>ニチ</t>
    </rPh>
    <phoneticPr fontId="1"/>
  </si>
  <si>
    <t>【会社概要】</t>
    <rPh sb="1" eb="3">
      <t>カイシャ</t>
    </rPh>
    <rPh sb="3" eb="5">
      <t>ガイヨウ</t>
    </rPh>
    <phoneticPr fontId="1"/>
  </si>
  <si>
    <t>【設定温度を22℃から20℃に設定することで想定される暖房時の削減効果】</t>
    <rPh sb="1" eb="3">
      <t>セッテイ</t>
    </rPh>
    <rPh sb="3" eb="5">
      <t>オンド</t>
    </rPh>
    <rPh sb="15" eb="17">
      <t>セッテイ</t>
    </rPh>
    <rPh sb="22" eb="24">
      <t>ソウテイ</t>
    </rPh>
    <rPh sb="27" eb="29">
      <t>ダンボウ</t>
    </rPh>
    <rPh sb="29" eb="30">
      <t>ジ</t>
    </rPh>
    <rPh sb="31" eb="33">
      <t>サクゲン</t>
    </rPh>
    <rPh sb="33" eb="35">
      <t>コウカ</t>
    </rPh>
    <phoneticPr fontId="1"/>
  </si>
  <si>
    <t>削減した年間の労働時間
（h）⑨</t>
    <rPh sb="0" eb="2">
      <t>サクゲン</t>
    </rPh>
    <rPh sb="4" eb="6">
      <t>ネンカン</t>
    </rPh>
    <rPh sb="7" eb="11">
      <t>ロウドウジカン</t>
    </rPh>
    <phoneticPr fontId="1"/>
  </si>
  <si>
    <t>事業内容</t>
    <rPh sb="0" eb="4">
      <t>ジギョウナイヨウ</t>
    </rPh>
    <phoneticPr fontId="1"/>
  </si>
  <si>
    <t>年間業務日数（日）</t>
    <rPh sb="0" eb="2">
      <t>ネンカン</t>
    </rPh>
    <rPh sb="2" eb="4">
      <t>ギョウム</t>
    </rPh>
    <rPh sb="4" eb="6">
      <t>ニッスウ</t>
    </rPh>
    <rPh sb="7" eb="8">
      <t>ニチ</t>
    </rPh>
    <phoneticPr fontId="1"/>
  </si>
  <si>
    <t>労働1時間当たりの売上高（万円）</t>
    <rPh sb="0" eb="2">
      <t>ロウドウ</t>
    </rPh>
    <rPh sb="3" eb="6">
      <t>ジカンア</t>
    </rPh>
    <rPh sb="9" eb="12">
      <t>ウリアゲダカ</t>
    </rPh>
    <rPh sb="13" eb="15">
      <t>マンエン</t>
    </rPh>
    <phoneticPr fontId="1"/>
  </si>
  <si>
    <t>(2)削減した年間の労働時間（h）から算出した年間のCO2削減量(kg-CO2）：　(2)-1もしくは(2)-2を用いて算出してください。</t>
    <rPh sb="3" eb="5">
      <t>サクゲン</t>
    </rPh>
    <rPh sb="7" eb="9">
      <t>ネンカン</t>
    </rPh>
    <rPh sb="10" eb="14">
      <t>ロウドウジカン</t>
    </rPh>
    <rPh sb="19" eb="21">
      <t>サンシュツ</t>
    </rPh>
    <rPh sb="23" eb="25">
      <t>ネンカン</t>
    </rPh>
    <rPh sb="29" eb="32">
      <t>サクゲンリョウ</t>
    </rPh>
    <rPh sb="57" eb="58">
      <t>モチ</t>
    </rPh>
    <rPh sb="60" eb="62">
      <t>サンシュツ</t>
    </rPh>
    <phoneticPr fontId="1"/>
  </si>
  <si>
    <t>売上高（万円）②</t>
    <rPh sb="0" eb="2">
      <t>ウリアゲ</t>
    </rPh>
    <rPh sb="2" eb="3">
      <t>ダカ</t>
    </rPh>
    <rPh sb="4" eb="6">
      <t>マンエン</t>
    </rPh>
    <phoneticPr fontId="1"/>
  </si>
  <si>
    <t>バス通勤からテレワーク・自宅作業への移行による
年間のCO2削減量（kg-CO2)</t>
    <rPh sb="2" eb="4">
      <t>ツウキン</t>
    </rPh>
    <rPh sb="12" eb="16">
      <t>ジタクサギョウ</t>
    </rPh>
    <rPh sb="18" eb="20">
      <t>イコウ</t>
    </rPh>
    <rPh sb="24" eb="26">
      <t>ネンカン</t>
    </rPh>
    <rPh sb="30" eb="32">
      <t>サクゲン</t>
    </rPh>
    <rPh sb="32" eb="33">
      <t>リョウ</t>
    </rPh>
    <phoneticPr fontId="1"/>
  </si>
  <si>
    <t>会社名</t>
    <rPh sb="0" eb="3">
      <t>カイシャメイ</t>
    </rPh>
    <phoneticPr fontId="1"/>
  </si>
  <si>
    <t>工場・事業所等</t>
    <rPh sb="0" eb="2">
      <t>コウジョウ</t>
    </rPh>
    <rPh sb="3" eb="6">
      <t>ジギョウショ</t>
    </rPh>
    <rPh sb="6" eb="7">
      <t>トウ</t>
    </rPh>
    <phoneticPr fontId="1"/>
  </si>
  <si>
    <t>（参考：環境省グリーン・バリューチェーンプラットフォーム、板硝子協会、一般財団法人省エネルギーセンター）</t>
    <rPh sb="1" eb="3">
      <t>サンコウ</t>
    </rPh>
    <rPh sb="4" eb="7">
      <t>カンキョウショウ</t>
    </rPh>
    <rPh sb="29" eb="30">
      <t>イタ</t>
    </rPh>
    <rPh sb="30" eb="32">
      <t>ガラス</t>
    </rPh>
    <rPh sb="32" eb="34">
      <t>キョウカイ</t>
    </rPh>
    <rPh sb="35" eb="41">
      <t>イッパンザイダンホウジン</t>
    </rPh>
    <rPh sb="41" eb="42">
      <t>ショウ</t>
    </rPh>
    <phoneticPr fontId="1"/>
  </si>
  <si>
    <t>工場・事業所等③-2</t>
    <rPh sb="0" eb="2">
      <t>コウジョウ</t>
    </rPh>
    <rPh sb="3" eb="6">
      <t>ジギョウショ</t>
    </rPh>
    <rPh sb="6" eb="7">
      <t>トウ</t>
    </rPh>
    <phoneticPr fontId="1"/>
  </si>
  <si>
    <t>社員H</t>
    <rPh sb="0" eb="2">
      <t>シャイン</t>
    </rPh>
    <phoneticPr fontId="1"/>
  </si>
  <si>
    <t>＊以下のCO2削減量は、取組を開始した初年度のみ有効な数値です。</t>
    <rPh sb="1" eb="3">
      <t>イカ</t>
    </rPh>
    <rPh sb="7" eb="9">
      <t>サクゲン</t>
    </rPh>
    <rPh sb="9" eb="10">
      <t>リョウ</t>
    </rPh>
    <rPh sb="12" eb="13">
      <t>ト</t>
    </rPh>
    <rPh sb="13" eb="14">
      <t>ク</t>
    </rPh>
    <rPh sb="15" eb="17">
      <t>カイシ</t>
    </rPh>
    <rPh sb="19" eb="22">
      <t>ショネンド</t>
    </rPh>
    <rPh sb="24" eb="26">
      <t>ユウコウ</t>
    </rPh>
    <rPh sb="27" eb="29">
      <t>スウチ</t>
    </rPh>
    <phoneticPr fontId="1"/>
  </si>
  <si>
    <t>従業員数（人）①</t>
    <rPh sb="0" eb="4">
      <t>ジュウギョウインスウ</t>
    </rPh>
    <rPh sb="5" eb="6">
      <t>ニン</t>
    </rPh>
    <phoneticPr fontId="1"/>
  </si>
  <si>
    <t>オフィス③-1</t>
  </si>
  <si>
    <t>1-2　車通勤から、バスに変える</t>
    <rPh sb="4" eb="5">
      <t>クルマ</t>
    </rPh>
    <rPh sb="5" eb="7">
      <t>ツウキン</t>
    </rPh>
    <rPh sb="13" eb="14">
      <t>カ</t>
    </rPh>
    <phoneticPr fontId="1"/>
  </si>
  <si>
    <t>【間引き点灯をすることで得られるCO2排出削減量】</t>
    <rPh sb="1" eb="3">
      <t>マビ</t>
    </rPh>
    <rPh sb="4" eb="6">
      <t>テントウ</t>
    </rPh>
    <rPh sb="12" eb="13">
      <t>エ</t>
    </rPh>
    <rPh sb="19" eb="24">
      <t>ハイシュツサクゲンリョウ</t>
    </rPh>
    <phoneticPr fontId="1"/>
  </si>
  <si>
    <t>【設定温度を26℃から28℃設定にすることで想定される冷房時の削減効果】</t>
    <rPh sb="1" eb="5">
      <t>セッテイオンド</t>
    </rPh>
    <rPh sb="14" eb="16">
      <t>セッテイ</t>
    </rPh>
    <rPh sb="22" eb="24">
      <t>ソウテイ</t>
    </rPh>
    <rPh sb="27" eb="29">
      <t>レイボウ</t>
    </rPh>
    <rPh sb="29" eb="30">
      <t>ジ</t>
    </rPh>
    <rPh sb="31" eb="35">
      <t>サクゲンコウカ</t>
    </rPh>
    <phoneticPr fontId="1"/>
  </si>
  <si>
    <t>年間総労働時間（ｈ）④</t>
    <rPh sb="0" eb="2">
      <t>ネンカン</t>
    </rPh>
    <rPh sb="2" eb="3">
      <t>ソウ</t>
    </rPh>
    <rPh sb="3" eb="5">
      <t>ロウドウ</t>
    </rPh>
    <rPh sb="5" eb="7">
      <t>ジカン</t>
    </rPh>
    <phoneticPr fontId="1"/>
  </si>
  <si>
    <t>1台目</t>
    <rPh sb="1" eb="3">
      <t>ダイメ</t>
    </rPh>
    <phoneticPr fontId="1"/>
  </si>
  <si>
    <t>エレベーターの使用を停止したことによる
年間のCO2排出削減量（kg-CO2)</t>
  </si>
  <si>
    <t>オフィス④-1</t>
  </si>
  <si>
    <t>バス</t>
  </si>
  <si>
    <t>車で移動する距離(km)</t>
    <rPh sb="0" eb="1">
      <t>クルマ</t>
    </rPh>
    <rPh sb="2" eb="4">
      <t>イドウ</t>
    </rPh>
    <rPh sb="6" eb="8">
      <t>キョリ</t>
    </rPh>
    <phoneticPr fontId="1"/>
  </si>
  <si>
    <t>社員がテレワークすることによって使用しない冷暖房機器の割合（％）</t>
    <rPh sb="0" eb="2">
      <t>シャイン</t>
    </rPh>
    <rPh sb="16" eb="18">
      <t>シヨウ</t>
    </rPh>
    <rPh sb="21" eb="24">
      <t>レイダンボウ</t>
    </rPh>
    <rPh sb="24" eb="26">
      <t>キキ</t>
    </rPh>
    <rPh sb="27" eb="29">
      <t>ワリアイ</t>
    </rPh>
    <phoneticPr fontId="1"/>
  </si>
  <si>
    <t>車通勤からテレワーク・自宅作業への変更による
１日のCO2排出削減量の合計（kg-CO2)　⑤-1</t>
    <rPh sb="35" eb="37">
      <t>ゴウケイ</t>
    </rPh>
    <phoneticPr fontId="1"/>
  </si>
  <si>
    <t>CO2排出係数(kg-CO2/kWh）</t>
    <rPh sb="3" eb="7">
      <t>ハイシュツケイスウ</t>
    </rPh>
    <phoneticPr fontId="1"/>
  </si>
  <si>
    <t>４．シート内で行、列の挿入や削除をすると、セルに設定している計算式等がずれることがありますので、行等を挿入・削除する場合は、ご注意ください。</t>
    <rPh sb="5" eb="6">
      <t>ナイ</t>
    </rPh>
    <rPh sb="7" eb="8">
      <t>ギョウ</t>
    </rPh>
    <rPh sb="9" eb="10">
      <t>レツ</t>
    </rPh>
    <rPh sb="11" eb="13">
      <t>ソウニュウ</t>
    </rPh>
    <rPh sb="14" eb="16">
      <t>サクジョ</t>
    </rPh>
    <rPh sb="24" eb="26">
      <t>セッテイ</t>
    </rPh>
    <rPh sb="30" eb="33">
      <t>ケイサンシキ</t>
    </rPh>
    <rPh sb="33" eb="34">
      <t>トウ</t>
    </rPh>
    <phoneticPr fontId="1"/>
  </si>
  <si>
    <t>2-1 B</t>
  </si>
  <si>
    <t>住所</t>
    <rPh sb="0" eb="2">
      <t>ジュウショ</t>
    </rPh>
    <phoneticPr fontId="1"/>
  </si>
  <si>
    <t>(1)炭素生産性</t>
    <rPh sb="3" eb="5">
      <t>タンソ</t>
    </rPh>
    <rPh sb="5" eb="8">
      <t>セイサンセイ</t>
    </rPh>
    <phoneticPr fontId="1"/>
  </si>
  <si>
    <t>合計③-3</t>
    <rPh sb="0" eb="2">
      <t>ゴウケイ</t>
    </rPh>
    <phoneticPr fontId="1"/>
  </si>
  <si>
    <t>【各種取組によるCO2削減量の経年変化取りまとめ・グラフ】</t>
    <rPh sb="1" eb="3">
      <t>カクシュ</t>
    </rPh>
    <rPh sb="3" eb="5">
      <t>トリクミ</t>
    </rPh>
    <rPh sb="11" eb="13">
      <t>サクゲン</t>
    </rPh>
    <rPh sb="13" eb="14">
      <t>リョウ</t>
    </rPh>
    <rPh sb="15" eb="17">
      <t>ケイネン</t>
    </rPh>
    <rPh sb="17" eb="19">
      <t>ヘンカ</t>
    </rPh>
    <rPh sb="19" eb="20">
      <t>ト</t>
    </rPh>
    <phoneticPr fontId="1"/>
  </si>
  <si>
    <t>工場・事業所等④-2</t>
    <rPh sb="0" eb="2">
      <t>コウジョウ</t>
    </rPh>
    <rPh sb="3" eb="6">
      <t>ジギョウショ</t>
    </rPh>
    <rPh sb="6" eb="7">
      <t>トウ</t>
    </rPh>
    <phoneticPr fontId="1"/>
  </si>
  <si>
    <t>年間のテレワークの日数（日）⑥-3</t>
  </si>
  <si>
    <t>社員C</t>
    <rPh sb="0" eb="2">
      <t>シャイン</t>
    </rPh>
    <phoneticPr fontId="1"/>
  </si>
  <si>
    <t>×</t>
  </si>
  <si>
    <t>合計④-3</t>
  </si>
  <si>
    <t>該当する各項目の水色部分に数値を入力してください。</t>
    <rPh sb="0" eb="2">
      <t>ガイトウ</t>
    </rPh>
    <rPh sb="4" eb="7">
      <t>カクコウモク</t>
    </rPh>
    <rPh sb="8" eb="12">
      <t>ミズイロブブン</t>
    </rPh>
    <rPh sb="13" eb="15">
      <t>スウチ</t>
    </rPh>
    <rPh sb="16" eb="18">
      <t>ニュウリョク</t>
    </rPh>
    <phoneticPr fontId="1"/>
  </si>
  <si>
    <t>年度</t>
    <rPh sb="0" eb="2">
      <t>ネンド</t>
    </rPh>
    <phoneticPr fontId="1"/>
  </si>
  <si>
    <t>ケース２</t>
  </si>
  <si>
    <t>年間のCO2削減量(kg-CO2)</t>
    <rPh sb="0" eb="2">
      <t>ネンカン</t>
    </rPh>
    <rPh sb="6" eb="8">
      <t>サクゲン</t>
    </rPh>
    <rPh sb="8" eb="9">
      <t>リョウ</t>
    </rPh>
    <phoneticPr fontId="1"/>
  </si>
  <si>
    <t>鉄道</t>
    <rPh sb="0" eb="2">
      <t>テツドウ</t>
    </rPh>
    <phoneticPr fontId="1"/>
  </si>
  <si>
    <t>【照明】</t>
    <rPh sb="1" eb="3">
      <t>ショウメイ</t>
    </rPh>
    <phoneticPr fontId="1"/>
  </si>
  <si>
    <t>水色部分に日数を入力してください。</t>
    <rPh sb="0" eb="2">
      <t>ミズイロ</t>
    </rPh>
    <rPh sb="2" eb="4">
      <t>ブブン</t>
    </rPh>
    <rPh sb="5" eb="7">
      <t>ニッスウ</t>
    </rPh>
    <rPh sb="8" eb="10">
      <t>ニュウリョク</t>
    </rPh>
    <phoneticPr fontId="1"/>
  </si>
  <si>
    <t>車</t>
    <rPh sb="0" eb="1">
      <t>シャ</t>
    </rPh>
    <phoneticPr fontId="1"/>
  </si>
  <si>
    <t>　本簡易算定ツールには、「取りまとめ・グラフ」のシートを設置しています。
　年度ごとに算定ツールシートを作成することで、自動的に数値が反映され、経年変化がグラフ化されます。取組ごとの経年変化を確認することで、次年度の取組等に役立てることができます。</t>
    <rPh sb="1" eb="2">
      <t>ホン</t>
    </rPh>
    <rPh sb="2" eb="4">
      <t>カンイ</t>
    </rPh>
    <rPh sb="4" eb="6">
      <t>サンテイ</t>
    </rPh>
    <rPh sb="13" eb="14">
      <t>ト</t>
    </rPh>
    <rPh sb="28" eb="30">
      <t>セッチ</t>
    </rPh>
    <phoneticPr fontId="1"/>
  </si>
  <si>
    <t>徒歩又は自転車</t>
    <rPh sb="0" eb="2">
      <t>トホ</t>
    </rPh>
    <rPh sb="2" eb="3">
      <t>マタ</t>
    </rPh>
    <rPh sb="4" eb="7">
      <t>ジテンシャ</t>
    </rPh>
    <phoneticPr fontId="1"/>
  </si>
  <si>
    <t>（参考：国土交通省）</t>
    <rPh sb="1" eb="3">
      <t>サンコウ</t>
    </rPh>
    <rPh sb="4" eb="6">
      <t>コクド</t>
    </rPh>
    <rPh sb="6" eb="9">
      <t>コウツウショウ</t>
    </rPh>
    <phoneticPr fontId="1"/>
  </si>
  <si>
    <t>（参考：一般財団法人省エネルギーセンター、東北電力）</t>
    <rPh sb="1" eb="3">
      <t>サンコウ</t>
    </rPh>
    <rPh sb="4" eb="10">
      <t>イッパンザイダンホウジン</t>
    </rPh>
    <rPh sb="10" eb="11">
      <t>ショウ</t>
    </rPh>
    <rPh sb="21" eb="25">
      <t>トウホクデンリョク</t>
    </rPh>
    <phoneticPr fontId="1"/>
  </si>
  <si>
    <t>オフィスの年間CO2排出量
（kg-CO2)</t>
    <rPh sb="5" eb="7">
      <t>ネンカン</t>
    </rPh>
    <rPh sb="10" eb="12">
      <t>ハイシュツ</t>
    </rPh>
    <rPh sb="12" eb="13">
      <t>リョウ</t>
    </rPh>
    <phoneticPr fontId="1"/>
  </si>
  <si>
    <t>社員A</t>
    <rPh sb="0" eb="2">
      <t>シャイン</t>
    </rPh>
    <phoneticPr fontId="1"/>
  </si>
  <si>
    <t>社員B</t>
    <rPh sb="0" eb="2">
      <t>シャイン</t>
    </rPh>
    <phoneticPr fontId="1"/>
  </si>
  <si>
    <t>社員D</t>
    <rPh sb="0" eb="2">
      <t>シャイン</t>
    </rPh>
    <phoneticPr fontId="1"/>
  </si>
  <si>
    <t>・上記以外のエネルギーは使用しない。</t>
    <rPh sb="1" eb="5">
      <t>ジョウキイガイ</t>
    </rPh>
    <rPh sb="12" eb="14">
      <t>シヨウ</t>
    </rPh>
    <phoneticPr fontId="1"/>
  </si>
  <si>
    <t>⇒</t>
  </si>
  <si>
    <t>夜間等、使用しない時間帯は、飲料自動販売機（缶・ボトル）の停止を行うことで、CO2排出の削減を行います。</t>
    <rPh sb="0" eb="2">
      <t>ヤカン</t>
    </rPh>
    <rPh sb="2" eb="3">
      <t>トウ</t>
    </rPh>
    <rPh sb="4" eb="6">
      <t>シヨウ</t>
    </rPh>
    <rPh sb="9" eb="12">
      <t>ジカンタイ</t>
    </rPh>
    <rPh sb="14" eb="16">
      <t>インリョウ</t>
    </rPh>
    <rPh sb="16" eb="21">
      <t>ジドウハンバイキ</t>
    </rPh>
    <rPh sb="22" eb="23">
      <t>カン</t>
    </rPh>
    <rPh sb="29" eb="31">
      <t>テイシ</t>
    </rPh>
    <rPh sb="32" eb="33">
      <t>オコナ</t>
    </rPh>
    <rPh sb="41" eb="43">
      <t>ハイシュツ</t>
    </rPh>
    <rPh sb="44" eb="46">
      <t>サクゲン</t>
    </rPh>
    <rPh sb="47" eb="48">
      <t>オコナ</t>
    </rPh>
    <phoneticPr fontId="1"/>
  </si>
  <si>
    <t>バスによるCO2排出量（kg-CO2）</t>
    <rPh sb="8" eb="11">
      <t>ハイシュツリョウ</t>
    </rPh>
    <phoneticPr fontId="1"/>
  </si>
  <si>
    <t>車通勤から、テレワーク・自宅作業に変更したことによる１日のCO2排出削減量（kg-CO2)</t>
    <rPh sb="12" eb="14">
      <t>ジタク</t>
    </rPh>
    <rPh sb="14" eb="16">
      <t>サギョウ</t>
    </rPh>
    <rPh sb="27" eb="28">
      <t>ニチ</t>
    </rPh>
    <rPh sb="32" eb="34">
      <t>ハイシュツ</t>
    </rPh>
    <rPh sb="34" eb="36">
      <t>サクゲン</t>
    </rPh>
    <rPh sb="36" eb="37">
      <t>リョウ</t>
    </rPh>
    <phoneticPr fontId="1"/>
  </si>
  <si>
    <t>＝</t>
  </si>
  <si>
    <t>・パソコンは、オフィスで使用しているものと同様とする。</t>
    <rPh sb="12" eb="14">
      <t>シヨウ</t>
    </rPh>
    <rPh sb="21" eb="23">
      <t>ドウヨウ</t>
    </rPh>
    <phoneticPr fontId="1"/>
  </si>
  <si>
    <t>【冷暖房】</t>
    <rPh sb="1" eb="4">
      <t>レイダンボウ</t>
    </rPh>
    <phoneticPr fontId="1"/>
  </si>
  <si>
    <t>（参考：一般財団法人省エネルギーセンター）</t>
    <rPh sb="1" eb="3">
      <t>サンコウ</t>
    </rPh>
    <rPh sb="4" eb="10">
      <t>イッパンザイダンホウジン</t>
    </rPh>
    <rPh sb="10" eb="11">
      <t>ショウ</t>
    </rPh>
    <phoneticPr fontId="1"/>
  </si>
  <si>
    <t>社員N</t>
    <rPh sb="0" eb="2">
      <t>シャイン</t>
    </rPh>
    <phoneticPr fontId="1"/>
  </si>
  <si>
    <t>1日の業務時間（h）</t>
    <rPh sb="1" eb="2">
      <t>ニチ</t>
    </rPh>
    <rPh sb="3" eb="5">
      <t>ギョウム</t>
    </rPh>
    <rPh sb="5" eb="7">
      <t>ジカン</t>
    </rPh>
    <phoneticPr fontId="1"/>
  </si>
  <si>
    <t>【記入例】 「働き方改革によるCO2削減効果」簡易算定ツール</t>
    <rPh sb="1" eb="3">
      <t>キニュウ</t>
    </rPh>
    <rPh sb="3" eb="4">
      <t>レイ</t>
    </rPh>
    <rPh sb="7" eb="8">
      <t>ハタラ</t>
    </rPh>
    <rPh sb="9" eb="10">
      <t>カタ</t>
    </rPh>
    <rPh sb="10" eb="12">
      <t>カイカク</t>
    </rPh>
    <rPh sb="18" eb="20">
      <t>サクゲン</t>
    </rPh>
    <rPh sb="20" eb="22">
      <t>コウカ</t>
    </rPh>
    <rPh sb="23" eb="25">
      <t>カンイ</t>
    </rPh>
    <rPh sb="25" eb="27">
      <t>サンテイ</t>
    </rPh>
    <phoneticPr fontId="1"/>
  </si>
  <si>
    <t>社員がテレワークすることによって使用しない照明の割合（％）</t>
    <rPh sb="0" eb="2">
      <t>シャイン</t>
    </rPh>
    <rPh sb="16" eb="18">
      <t>シヨウ</t>
    </rPh>
    <rPh sb="21" eb="23">
      <t>ショウメイ</t>
    </rPh>
    <rPh sb="24" eb="26">
      <t>ワリアイ</t>
    </rPh>
    <phoneticPr fontId="1"/>
  </si>
  <si>
    <t>〇簡易算定ツールについて</t>
    <rPh sb="1" eb="5">
      <t>カンイサンテイ</t>
    </rPh>
    <phoneticPr fontId="1"/>
  </si>
  <si>
    <t>÷</t>
  </si>
  <si>
    <t>年間業務日数（日）⑦</t>
    <rPh sb="0" eb="2">
      <t>ネンカン</t>
    </rPh>
    <rPh sb="2" eb="4">
      <t>ギョウム</t>
    </rPh>
    <rPh sb="4" eb="6">
      <t>ニッスウ</t>
    </rPh>
    <rPh sb="7" eb="8">
      <t>ニチ</t>
    </rPh>
    <phoneticPr fontId="1"/>
  </si>
  <si>
    <t>飲料自動販売機（缶・ボトル）を停止することによる年間のCO2削減量(ｋｇ-CO2)</t>
    <rPh sb="0" eb="2">
      <t>インリョウ</t>
    </rPh>
    <rPh sb="2" eb="4">
      <t>ジドウ</t>
    </rPh>
    <rPh sb="4" eb="7">
      <t>ハンバイキ</t>
    </rPh>
    <rPh sb="8" eb="9">
      <t>カン</t>
    </rPh>
    <rPh sb="15" eb="17">
      <t>テイシ</t>
    </rPh>
    <rPh sb="24" eb="26">
      <t>ネンカン</t>
    </rPh>
    <rPh sb="30" eb="32">
      <t>サクゲン</t>
    </rPh>
    <rPh sb="32" eb="33">
      <t>リョウ</t>
    </rPh>
    <phoneticPr fontId="1"/>
  </si>
  <si>
    <t>オフィス</t>
  </si>
  <si>
    <t>2-1 テレワーク・自宅作業に移行することで、車からのＣＯ２排出を減らす</t>
    <rPh sb="15" eb="17">
      <t>イコウ</t>
    </rPh>
    <rPh sb="23" eb="24">
      <t>クルマ</t>
    </rPh>
    <rPh sb="30" eb="32">
      <t>ハイシュツ</t>
    </rPh>
    <rPh sb="33" eb="34">
      <t>ヘ</t>
    </rPh>
    <phoneticPr fontId="1"/>
  </si>
  <si>
    <t xml:space="preserve">(2)-1 </t>
  </si>
  <si>
    <t>(1)オフィス、工場・事業所等での1時間当たりのCO2排出量（kg-CO2）</t>
    <rPh sb="8" eb="10">
      <t>コウジョウ</t>
    </rPh>
    <rPh sb="11" eb="15">
      <t>ジギョウショトウ</t>
    </rPh>
    <rPh sb="18" eb="20">
      <t>ジカン</t>
    </rPh>
    <rPh sb="20" eb="21">
      <t>ア</t>
    </rPh>
    <rPh sb="27" eb="30">
      <t>ハイシュツリョウ</t>
    </rPh>
    <phoneticPr fontId="1"/>
  </si>
  <si>
    <t>従来型蛍光灯でのケース</t>
    <rPh sb="0" eb="6">
      <t>ジュウライカタケイコウトウ</t>
    </rPh>
    <phoneticPr fontId="1"/>
  </si>
  <si>
    <t>【従来型蛍光灯からLEDに交換することで得られるCO2排出削減量】</t>
    <rPh sb="1" eb="3">
      <t>ジュウライ</t>
    </rPh>
    <rPh sb="3" eb="4">
      <t>カタ</t>
    </rPh>
    <rPh sb="4" eb="7">
      <t>ケイコウトウ</t>
    </rPh>
    <rPh sb="13" eb="15">
      <t>コウカン</t>
    </rPh>
    <rPh sb="20" eb="21">
      <t>エ</t>
    </rPh>
    <rPh sb="27" eb="32">
      <t>ハイシュツサクゲンリョウ</t>
    </rPh>
    <phoneticPr fontId="1"/>
  </si>
  <si>
    <t xml:space="preserve">（2)-2 </t>
  </si>
  <si>
    <t>大規模事務所ビル（契約電力500kW以上）</t>
    <rPh sb="0" eb="3">
      <t>ダイキボ</t>
    </rPh>
    <rPh sb="3" eb="5">
      <t>ジム</t>
    </rPh>
    <rPh sb="5" eb="6">
      <t>ショ</t>
    </rPh>
    <rPh sb="9" eb="11">
      <t>ケイヤク</t>
    </rPh>
    <rPh sb="11" eb="13">
      <t>デンリョク</t>
    </rPh>
    <rPh sb="18" eb="20">
      <t>イジョウ</t>
    </rPh>
    <phoneticPr fontId="1"/>
  </si>
  <si>
    <t>＊現状、年度も削減量も０で表記されていますが、作成用シートを完成させることで、数値が反映されます。</t>
    <rPh sb="1" eb="3">
      <t>ゲンジョウ</t>
    </rPh>
    <rPh sb="4" eb="6">
      <t>ネンド</t>
    </rPh>
    <rPh sb="7" eb="9">
      <t>サクゲン</t>
    </rPh>
    <rPh sb="9" eb="10">
      <t>リョウ</t>
    </rPh>
    <rPh sb="13" eb="15">
      <t>ヒョウキ</t>
    </rPh>
    <rPh sb="23" eb="26">
      <t>サクセイヨウ</t>
    </rPh>
    <rPh sb="30" eb="32">
      <t>カンセイ</t>
    </rPh>
    <rPh sb="39" eb="41">
      <t>スウチ</t>
    </rPh>
    <rPh sb="42" eb="44">
      <t>ハンエイ</t>
    </rPh>
    <phoneticPr fontId="1"/>
  </si>
  <si>
    <t>1日の平均残業時間（ｈ）</t>
    <rPh sb="1" eb="2">
      <t>ニチ</t>
    </rPh>
    <rPh sb="3" eb="5">
      <t>ヘイキン</t>
    </rPh>
    <rPh sb="5" eb="7">
      <t>ザンギョウ</t>
    </rPh>
    <rPh sb="7" eb="9">
      <t>ジカン</t>
    </rPh>
    <phoneticPr fontId="1"/>
  </si>
  <si>
    <t>月</t>
    <rPh sb="0" eb="1">
      <t>ツキ</t>
    </rPh>
    <phoneticPr fontId="1"/>
  </si>
  <si>
    <t>該当する各項目の水色部分に数値等を入力してください。</t>
    <rPh sb="0" eb="2">
      <t>ガイトウ</t>
    </rPh>
    <rPh sb="4" eb="7">
      <t>カクコウモク</t>
    </rPh>
    <rPh sb="8" eb="12">
      <t>ミズイロブブン</t>
    </rPh>
    <rPh sb="13" eb="15">
      <t>スウチ</t>
    </rPh>
    <rPh sb="15" eb="16">
      <t>トウ</t>
    </rPh>
    <rPh sb="17" eb="19">
      <t>ニュウリョク</t>
    </rPh>
    <phoneticPr fontId="1"/>
  </si>
  <si>
    <t>冷暖房を使用する月数（月）</t>
    <rPh sb="0" eb="3">
      <t>レイダンボウ</t>
    </rPh>
    <rPh sb="4" eb="6">
      <t>シヨウ</t>
    </rPh>
    <rPh sb="8" eb="10">
      <t>ツキスウ</t>
    </rPh>
    <rPh sb="11" eb="12">
      <t>ゲツ</t>
    </rPh>
    <phoneticPr fontId="1"/>
  </si>
  <si>
    <t>冬季（暖房時：22℃⇒20℃）</t>
    <rPh sb="0" eb="2">
      <t>トウキ</t>
    </rPh>
    <rPh sb="3" eb="5">
      <t>ダンボウ</t>
    </rPh>
    <rPh sb="5" eb="6">
      <t>ジ</t>
    </rPh>
    <phoneticPr fontId="1"/>
  </si>
  <si>
    <t>夏季（冷房時：26℃⇒28℃）</t>
    <rPh sb="0" eb="2">
      <t>カキ</t>
    </rPh>
    <rPh sb="3" eb="5">
      <t>レイボウ</t>
    </rPh>
    <rPh sb="5" eb="6">
      <t>ジ</t>
    </rPh>
    <phoneticPr fontId="1"/>
  </si>
  <si>
    <t>テレワーク・自宅作業による
オフィスにおける年間の
CO2削減量(kg-CO2)</t>
  </si>
  <si>
    <t>LED化した本数（本）</t>
    <rPh sb="3" eb="4">
      <t>カ</t>
    </rPh>
    <rPh sb="6" eb="8">
      <t>ホンスウ</t>
    </rPh>
    <rPh sb="9" eb="10">
      <t>ホン</t>
    </rPh>
    <phoneticPr fontId="1"/>
  </si>
  <si>
    <t>CO2排出係数（kg-CO2/kWh）</t>
    <rPh sb="3" eb="5">
      <t>ハイシュツ</t>
    </rPh>
    <rPh sb="5" eb="7">
      <t>ケイスウ</t>
    </rPh>
    <phoneticPr fontId="1"/>
  </si>
  <si>
    <t>・昨年度まで、給湯器を使用していたが、本年度以降、給湯器は使用しない。</t>
    <rPh sb="1" eb="4">
      <t>サクネンド</t>
    </rPh>
    <rPh sb="7" eb="10">
      <t>キュウトウキ</t>
    </rPh>
    <rPh sb="11" eb="13">
      <t>シヨウ</t>
    </rPh>
    <rPh sb="19" eb="22">
      <t>ホンネンド</t>
    </rPh>
    <rPh sb="22" eb="24">
      <t>イコウ</t>
    </rPh>
    <rPh sb="25" eb="28">
      <t>キュウトウキ</t>
    </rPh>
    <rPh sb="29" eb="31">
      <t>シヨウ</t>
    </rPh>
    <phoneticPr fontId="1"/>
  </si>
  <si>
    <t>・　簡易算定ツールは、予め年度ごとに算定ツールシートを設けています。</t>
    <rPh sb="2" eb="6">
      <t>カンイサンテイ</t>
    </rPh>
    <rPh sb="11" eb="12">
      <t>アラカジ</t>
    </rPh>
    <rPh sb="13" eb="15">
      <t>ネンド</t>
    </rPh>
    <rPh sb="18" eb="20">
      <t>サンテイ</t>
    </rPh>
    <rPh sb="27" eb="28">
      <t>モウ</t>
    </rPh>
    <phoneticPr fontId="1"/>
  </si>
  <si>
    <t>ケース１</t>
  </si>
  <si>
    <t>【冷暖房及び照明についての
合計】</t>
    <rPh sb="1" eb="4">
      <t>レイダンボウ</t>
    </rPh>
    <rPh sb="4" eb="5">
      <t>オヨ</t>
    </rPh>
    <rPh sb="6" eb="8">
      <t>ショウメイ</t>
    </rPh>
    <rPh sb="14" eb="16">
      <t>ゴウケイ</t>
    </rPh>
    <phoneticPr fontId="1"/>
  </si>
  <si>
    <t>LEDでのケース</t>
  </si>
  <si>
    <t>合計</t>
    <rPh sb="0" eb="2">
      <t>ゴウケイ</t>
    </rPh>
    <phoneticPr fontId="1"/>
  </si>
  <si>
    <t>1日の所定内
労働時間（h）</t>
    <rPh sb="1" eb="2">
      <t>ニチ</t>
    </rPh>
    <rPh sb="3" eb="6">
      <t>ショテイナイ</t>
    </rPh>
    <rPh sb="7" eb="11">
      <t>ロウドウジカン</t>
    </rPh>
    <phoneticPr fontId="1"/>
  </si>
  <si>
    <t>台数（台）</t>
    <rPh sb="0" eb="2">
      <t>ダイスウ</t>
    </rPh>
    <rPh sb="3" eb="4">
      <t>ダイ</t>
    </rPh>
    <phoneticPr fontId="1"/>
  </si>
  <si>
    <t>1日のうち停止する時間数(h)</t>
    <rPh sb="1" eb="2">
      <t>ニチ</t>
    </rPh>
    <rPh sb="5" eb="7">
      <t>テイシ</t>
    </rPh>
    <rPh sb="9" eb="11">
      <t>ジカン</t>
    </rPh>
    <rPh sb="11" eb="12">
      <t>スウ</t>
    </rPh>
    <phoneticPr fontId="1"/>
  </si>
  <si>
    <t>缶・ボトル</t>
    <rPh sb="0" eb="1">
      <t>カン</t>
    </rPh>
    <phoneticPr fontId="1"/>
  </si>
  <si>
    <t>照明に関する取組による年間のCO2削減量
（kg-CO2)</t>
    <rPh sb="0" eb="2">
      <t>ショウメイ</t>
    </rPh>
    <rPh sb="3" eb="4">
      <t>カン</t>
    </rPh>
    <rPh sb="6" eb="7">
      <t>ト</t>
    </rPh>
    <rPh sb="7" eb="8">
      <t>ク</t>
    </rPh>
    <rPh sb="11" eb="13">
      <t>ネンカン</t>
    </rPh>
    <rPh sb="17" eb="19">
      <t>サクゲン</t>
    </rPh>
    <phoneticPr fontId="1"/>
  </si>
  <si>
    <t>車通勤から、バスに変更したことによる
CO2排出削減量（kg-CO2)</t>
    <rPh sb="22" eb="24">
      <t>ハイシュツ</t>
    </rPh>
    <rPh sb="24" eb="26">
      <t>サクゲン</t>
    </rPh>
    <rPh sb="26" eb="27">
      <t>リョウ</t>
    </rPh>
    <phoneticPr fontId="1"/>
  </si>
  <si>
    <t>年間消費電力量(kwh)</t>
    <rPh sb="0" eb="6">
      <t>ネンカンショウヒデンリョク</t>
    </rPh>
    <rPh sb="6" eb="7">
      <t>リョウ</t>
    </rPh>
    <phoneticPr fontId="1"/>
  </si>
  <si>
    <t>1時間当たりの消費電力量(kwh)</t>
    <rPh sb="1" eb="4">
      <t>ジカンア</t>
    </rPh>
    <rPh sb="7" eb="12">
      <t>ショウヒデンリョクリョウ</t>
    </rPh>
    <phoneticPr fontId="1"/>
  </si>
  <si>
    <t>（参考：一般社団法人日本自動販売システム機械工業会）</t>
    <rPh sb="1" eb="3">
      <t>サンコウ</t>
    </rPh>
    <rPh sb="4" eb="6">
      <t>イッパン</t>
    </rPh>
    <rPh sb="6" eb="8">
      <t>シャダン</t>
    </rPh>
    <rPh sb="8" eb="10">
      <t>ホウジン</t>
    </rPh>
    <rPh sb="10" eb="12">
      <t>ニホン</t>
    </rPh>
    <rPh sb="12" eb="16">
      <t>ジドウハンバイ</t>
    </rPh>
    <rPh sb="20" eb="22">
      <t>キカイ</t>
    </rPh>
    <rPh sb="22" eb="25">
      <t>コウギョウカイ</t>
    </rPh>
    <phoneticPr fontId="1"/>
  </si>
  <si>
    <t>エレベーターの使用を停止した年間日数（日）</t>
    <rPh sb="7" eb="9">
      <t>シヨウ</t>
    </rPh>
    <rPh sb="10" eb="12">
      <t>テイシ</t>
    </rPh>
    <rPh sb="14" eb="16">
      <t>ネンカン</t>
    </rPh>
    <rPh sb="16" eb="18">
      <t>ニッスウ</t>
    </rPh>
    <rPh sb="19" eb="20">
      <t>ニチ</t>
    </rPh>
    <phoneticPr fontId="1"/>
  </si>
  <si>
    <t>(2)労働生産性</t>
    <rPh sb="3" eb="7">
      <t>ロウドウセイサン</t>
    </rPh>
    <rPh sb="7" eb="8">
      <t>セイ</t>
    </rPh>
    <phoneticPr fontId="1"/>
  </si>
  <si>
    <t>売上高（万円）②</t>
    <rPh sb="0" eb="3">
      <t>ウリアゲダカ</t>
    </rPh>
    <rPh sb="4" eb="6">
      <t>マンエン</t>
    </rPh>
    <phoneticPr fontId="1"/>
  </si>
  <si>
    <t>=</t>
  </si>
  <si>
    <t>4-6 ZEB（ネット・ゼロ・エネルギー・ビル）実現に向けて、窓を断熱化する</t>
    <rPh sb="24" eb="26">
      <t>ジツゲン</t>
    </rPh>
    <rPh sb="27" eb="28">
      <t>ム</t>
    </rPh>
    <rPh sb="31" eb="32">
      <t>マド</t>
    </rPh>
    <rPh sb="33" eb="35">
      <t>ダンネツ</t>
    </rPh>
    <rPh sb="35" eb="36">
      <t>カ</t>
    </rPh>
    <phoneticPr fontId="1"/>
  </si>
  <si>
    <t>鉄道通勤からテレワーク・自宅作業への変更による
１日のCO2排出削減量の合計（kg-CO2)　⑤-2</t>
    <rPh sb="0" eb="2">
      <t>テツドウ</t>
    </rPh>
    <rPh sb="36" eb="38">
      <t>ゴウケイ</t>
    </rPh>
    <phoneticPr fontId="1"/>
  </si>
  <si>
    <t>社員L</t>
    <rPh sb="0" eb="2">
      <t>シャイン</t>
    </rPh>
    <phoneticPr fontId="1"/>
  </si>
  <si>
    <t>年間総労働時間（h）④-3</t>
    <rPh sb="0" eb="5">
      <t>ネンカンソウロウドウ</t>
    </rPh>
    <rPh sb="5" eb="7">
      <t>ジカン</t>
    </rPh>
    <phoneticPr fontId="1"/>
  </si>
  <si>
    <t>【プルダウン用数値】</t>
    <rPh sb="6" eb="7">
      <t>ヨウ</t>
    </rPh>
    <rPh sb="7" eb="9">
      <t>スウチ</t>
    </rPh>
    <phoneticPr fontId="1"/>
  </si>
  <si>
    <t>＊前年度に既に取組んでいる場合は、本年度の追加的な削減量はゼロとなります。取組の継続が求められます。</t>
    <rPh sb="1" eb="4">
      <t>ゼンネンド</t>
    </rPh>
    <rPh sb="5" eb="6">
      <t>スデ</t>
    </rPh>
    <rPh sb="7" eb="8">
      <t>ト</t>
    </rPh>
    <rPh sb="8" eb="9">
      <t>ク</t>
    </rPh>
    <rPh sb="13" eb="15">
      <t>バアイ</t>
    </rPh>
    <rPh sb="17" eb="18">
      <t>ホン</t>
    </rPh>
    <rPh sb="18" eb="20">
      <t>ネンド</t>
    </rPh>
    <rPh sb="21" eb="24">
      <t>ツイカテキ</t>
    </rPh>
    <rPh sb="25" eb="27">
      <t>サクゲン</t>
    </rPh>
    <rPh sb="27" eb="28">
      <t>リョウ</t>
    </rPh>
    <rPh sb="37" eb="38">
      <t>ト</t>
    </rPh>
    <rPh sb="38" eb="39">
      <t>ク</t>
    </rPh>
    <rPh sb="40" eb="42">
      <t>ケイゾク</t>
    </rPh>
    <rPh sb="43" eb="44">
      <t>モト</t>
    </rPh>
    <phoneticPr fontId="1"/>
  </si>
  <si>
    <t>＊消去・変更はしないでください。</t>
    <rPh sb="1" eb="3">
      <t>ショウキョ</t>
    </rPh>
    <rPh sb="4" eb="6">
      <t>ヘンコウ</t>
    </rPh>
    <phoneticPr fontId="1"/>
  </si>
  <si>
    <t>・冷暖房の使用は、１日８時間の使用と想定する。</t>
    <rPh sb="1" eb="4">
      <t>レイダンボウ</t>
    </rPh>
    <rPh sb="5" eb="7">
      <t>シヨウ</t>
    </rPh>
    <rPh sb="10" eb="11">
      <t>ニチ</t>
    </rPh>
    <rPh sb="12" eb="14">
      <t>ジカン</t>
    </rPh>
    <rPh sb="15" eb="17">
      <t>シヨウ</t>
    </rPh>
    <rPh sb="18" eb="20">
      <t>ソウテイ</t>
    </rPh>
    <phoneticPr fontId="1"/>
  </si>
  <si>
    <t>【想定するケース】</t>
    <rPh sb="1" eb="3">
      <t>ソウテイ</t>
    </rPh>
    <phoneticPr fontId="1"/>
  </si>
  <si>
    <t>・自宅では、冷暖房を使用しない。又は、同居している人間が、日常的に使用する。（自宅作業に伴い追加的に冷暖房を使用しない。）</t>
    <rPh sb="1" eb="3">
      <t>ジタク</t>
    </rPh>
    <rPh sb="6" eb="9">
      <t>レイダンボウ</t>
    </rPh>
    <rPh sb="10" eb="12">
      <t>シヨウ</t>
    </rPh>
    <rPh sb="16" eb="17">
      <t>マタ</t>
    </rPh>
    <rPh sb="19" eb="21">
      <t>ドウキョ</t>
    </rPh>
    <rPh sb="25" eb="27">
      <t>ニンゲン</t>
    </rPh>
    <rPh sb="29" eb="32">
      <t>ニチジョウテキ</t>
    </rPh>
    <rPh sb="33" eb="35">
      <t>シヨウ</t>
    </rPh>
    <phoneticPr fontId="1"/>
  </si>
  <si>
    <t>・自宅では、同居している人間が、照明を日常的に使用している。（自宅作業に伴い追加的に照明を使用しない。）</t>
    <rPh sb="1" eb="3">
      <t>ジタク</t>
    </rPh>
    <rPh sb="6" eb="8">
      <t>ドウキョ</t>
    </rPh>
    <rPh sb="12" eb="14">
      <t>ニンゲン</t>
    </rPh>
    <rPh sb="16" eb="18">
      <t>ショウメイ</t>
    </rPh>
    <rPh sb="19" eb="22">
      <t>ニチジョウテキ</t>
    </rPh>
    <rPh sb="23" eb="25">
      <t>シヨウ</t>
    </rPh>
    <rPh sb="42" eb="44">
      <t>ショウメイ</t>
    </rPh>
    <phoneticPr fontId="1"/>
  </si>
  <si>
    <t>・この算定シートにおける冷暖房の設定温度に関する取組では、冷暖房の設定温度をそれぞれ2℃ずつ変更することで得られる削減効果を前提として算定する。</t>
    <rPh sb="3" eb="5">
      <t>サンテイ</t>
    </rPh>
    <rPh sb="12" eb="15">
      <t>レイダンボウ</t>
    </rPh>
    <rPh sb="16" eb="18">
      <t>セッテイ</t>
    </rPh>
    <rPh sb="18" eb="20">
      <t>オンド</t>
    </rPh>
    <rPh sb="21" eb="22">
      <t>カン</t>
    </rPh>
    <rPh sb="24" eb="25">
      <t>ト</t>
    </rPh>
    <rPh sb="25" eb="26">
      <t>ク</t>
    </rPh>
    <rPh sb="29" eb="32">
      <t>レイダンボウ</t>
    </rPh>
    <rPh sb="33" eb="37">
      <t>セッテイオンド</t>
    </rPh>
    <rPh sb="46" eb="48">
      <t>ヘンコウ</t>
    </rPh>
    <rPh sb="53" eb="54">
      <t>エ</t>
    </rPh>
    <rPh sb="57" eb="59">
      <t>サクゲン</t>
    </rPh>
    <rPh sb="59" eb="61">
      <t>コウカ</t>
    </rPh>
    <rPh sb="62" eb="64">
      <t>ゼンテイ</t>
    </rPh>
    <rPh sb="67" eb="69">
      <t>サンテイ</t>
    </rPh>
    <phoneticPr fontId="1"/>
  </si>
  <si>
    <t>＊オフィスのエネルギー消費における空調の割合を28％と想定します。</t>
    <rPh sb="11" eb="13">
      <t>ショウヒ</t>
    </rPh>
    <rPh sb="17" eb="19">
      <t>クウチョウ</t>
    </rPh>
    <rPh sb="20" eb="22">
      <t>ワリアイ</t>
    </rPh>
    <rPh sb="27" eb="29">
      <t>ソウテイ</t>
    </rPh>
    <phoneticPr fontId="1"/>
  </si>
  <si>
    <t>＊オフィスのエネルギー消費における照明の割合を40％と想定します。</t>
    <rPh sb="11" eb="13">
      <t>ショウヒ</t>
    </rPh>
    <rPh sb="17" eb="19">
      <t>ショウメイ</t>
    </rPh>
    <rPh sb="20" eb="22">
      <t>ワリアイ</t>
    </rPh>
    <rPh sb="27" eb="29">
      <t>ソウテイ</t>
    </rPh>
    <phoneticPr fontId="1"/>
  </si>
  <si>
    <t>＊上記取組内容が全て実施されていることがCO2削減量算出の条件となります。</t>
    <rPh sb="1" eb="3">
      <t>ジョウキ</t>
    </rPh>
    <rPh sb="3" eb="4">
      <t>ト</t>
    </rPh>
    <rPh sb="4" eb="5">
      <t>ク</t>
    </rPh>
    <rPh sb="5" eb="7">
      <t>ナイヨウ</t>
    </rPh>
    <rPh sb="8" eb="9">
      <t>スベ</t>
    </rPh>
    <rPh sb="10" eb="12">
      <t>ジッシ</t>
    </rPh>
    <rPh sb="23" eb="25">
      <t>サクゲン</t>
    </rPh>
    <rPh sb="25" eb="26">
      <t>リョウ</t>
    </rPh>
    <rPh sb="26" eb="28">
      <t>サンシュツ</t>
    </rPh>
    <rPh sb="29" eb="31">
      <t>ジョウケン</t>
    </rPh>
    <phoneticPr fontId="1"/>
  </si>
  <si>
    <t>・照明の間引き点灯をします。</t>
    <rPh sb="1" eb="3">
      <t>ショウメイ</t>
    </rPh>
    <rPh sb="4" eb="6">
      <t>マビ</t>
    </rPh>
    <rPh sb="7" eb="9">
      <t>テントウ</t>
    </rPh>
    <phoneticPr fontId="1"/>
  </si>
  <si>
    <t>・照明を従来型蛍光灯からLEDに交換します。</t>
    <rPh sb="1" eb="3">
      <t>ショウメイ</t>
    </rPh>
    <rPh sb="4" eb="10">
      <t>ジュウライカタケイコウトウ</t>
    </rPh>
    <rPh sb="16" eb="18">
      <t>コウカン</t>
    </rPh>
    <phoneticPr fontId="1"/>
  </si>
  <si>
    <t>＊従来型蛍光灯1本当たりの消費電力を40W、LED1本当たりの消費電力を13.1Wと想定します。</t>
    <rPh sb="1" eb="7">
      <t>ジュウライカタケイコウトウ</t>
    </rPh>
    <rPh sb="8" eb="9">
      <t>ホン</t>
    </rPh>
    <rPh sb="9" eb="10">
      <t>ア</t>
    </rPh>
    <rPh sb="13" eb="15">
      <t>ショウヒ</t>
    </rPh>
    <rPh sb="15" eb="17">
      <t>デンリョク</t>
    </rPh>
    <rPh sb="26" eb="28">
      <t>ホンア</t>
    </rPh>
    <rPh sb="31" eb="35">
      <t>ショウヒデンリョク</t>
    </rPh>
    <rPh sb="42" eb="44">
      <t>ソウテイ</t>
    </rPh>
    <phoneticPr fontId="1"/>
  </si>
  <si>
    <t>＊オフィスのエネルギー消費における、給湯器の割合を0.8%と想定します。</t>
    <rPh sb="11" eb="13">
      <t>ショウヒ</t>
    </rPh>
    <rPh sb="18" eb="21">
      <t>キュウトウキ</t>
    </rPh>
    <rPh sb="22" eb="24">
      <t>ワリアイ</t>
    </rPh>
    <rPh sb="30" eb="32">
      <t>ソウテイ</t>
    </rPh>
    <phoneticPr fontId="1"/>
  </si>
  <si>
    <t>社員K</t>
    <rPh sb="0" eb="2">
      <t>シャイン</t>
    </rPh>
    <phoneticPr fontId="1"/>
  </si>
  <si>
    <t>複数あるエレベーターのうち、1台の使用を停止することでCO2排出の削減を行います。</t>
    <rPh sb="0" eb="2">
      <t>フクスウ</t>
    </rPh>
    <rPh sb="15" eb="16">
      <t>ダイ</t>
    </rPh>
    <rPh sb="17" eb="19">
      <t>シヨウ</t>
    </rPh>
    <rPh sb="20" eb="22">
      <t>テイシ</t>
    </rPh>
    <rPh sb="30" eb="32">
      <t>ハイシュツ</t>
    </rPh>
    <rPh sb="33" eb="35">
      <t>サクゲン</t>
    </rPh>
    <rPh sb="36" eb="37">
      <t>オコナ</t>
    </rPh>
    <phoneticPr fontId="1"/>
  </si>
  <si>
    <t>＊オフィスのエネルギー消費におけるエレベーターの割合を2.8%と想定します。</t>
    <rPh sb="11" eb="13">
      <t>ショウヒ</t>
    </rPh>
    <rPh sb="24" eb="26">
      <t>ワリアイ</t>
    </rPh>
    <rPh sb="32" eb="34">
      <t>ソウテイ</t>
    </rPh>
    <phoneticPr fontId="1"/>
  </si>
  <si>
    <t>・全ての窓について、熱の出入りが小さい窓（複層ガラスなど）を採用し、高い断熱性の確保を行います。</t>
    <rPh sb="1" eb="2">
      <t>スベ</t>
    </rPh>
    <rPh sb="4" eb="5">
      <t>マド</t>
    </rPh>
    <rPh sb="10" eb="11">
      <t>ネツ</t>
    </rPh>
    <rPh sb="12" eb="14">
      <t>デイ</t>
    </rPh>
    <rPh sb="16" eb="17">
      <t>チイ</t>
    </rPh>
    <rPh sb="19" eb="20">
      <t>マド</t>
    </rPh>
    <rPh sb="21" eb="23">
      <t>フクソウ</t>
    </rPh>
    <rPh sb="30" eb="32">
      <t>サイヨウ</t>
    </rPh>
    <rPh sb="34" eb="35">
      <t>タカ</t>
    </rPh>
    <rPh sb="36" eb="39">
      <t>ダンネツセイ</t>
    </rPh>
    <rPh sb="40" eb="42">
      <t>カクホ</t>
    </rPh>
    <rPh sb="43" eb="44">
      <t>オコナ</t>
    </rPh>
    <phoneticPr fontId="1"/>
  </si>
  <si>
    <t>＊一般モデルの窓から断熱性の高い窓（複層ガラスなど）への交換により、オフィスにおける空調によるCO2排出量の30％を削減できると想定します。</t>
    <rPh sb="1" eb="3">
      <t>イッパン</t>
    </rPh>
    <rPh sb="7" eb="8">
      <t>マド</t>
    </rPh>
    <rPh sb="10" eb="13">
      <t>ダンネツセイ</t>
    </rPh>
    <rPh sb="14" eb="15">
      <t>タカ</t>
    </rPh>
    <rPh sb="16" eb="17">
      <t>マド</t>
    </rPh>
    <rPh sb="18" eb="20">
      <t>フクソウ</t>
    </rPh>
    <rPh sb="28" eb="30">
      <t>コウカン</t>
    </rPh>
    <rPh sb="42" eb="44">
      <t>クウチョウ</t>
    </rPh>
    <rPh sb="50" eb="52">
      <t>ハイシュツ</t>
    </rPh>
    <rPh sb="52" eb="53">
      <t>リョウ</t>
    </rPh>
    <rPh sb="58" eb="60">
      <t>サクゲン</t>
    </rPh>
    <rPh sb="64" eb="66">
      <t>ソウテイ</t>
    </rPh>
    <phoneticPr fontId="1"/>
  </si>
  <si>
    <t>車通勤から、鉄道に変更したことによる
CO2排出削減量（kg-CO2)</t>
    <rPh sb="22" eb="24">
      <t>ハイシュツ</t>
    </rPh>
    <rPh sb="24" eb="26">
      <t>サクゲン</t>
    </rPh>
    <rPh sb="26" eb="27">
      <t>リョウ</t>
    </rPh>
    <phoneticPr fontId="1"/>
  </si>
  <si>
    <t>【飲料自動販売機（缶・ボトル）1台当たりの消費電力量】</t>
    <rPh sb="1" eb="3">
      <t>インリョウ</t>
    </rPh>
    <rPh sb="3" eb="5">
      <t>ジドウ</t>
    </rPh>
    <rPh sb="5" eb="8">
      <t>ハンバイキ</t>
    </rPh>
    <rPh sb="9" eb="10">
      <t>カン</t>
    </rPh>
    <rPh sb="16" eb="18">
      <t>ダイア</t>
    </rPh>
    <rPh sb="21" eb="26">
      <t>ショウヒデンリョクリョウ</t>
    </rPh>
    <phoneticPr fontId="1"/>
  </si>
  <si>
    <t>・　入力欄、自動算出されたCO2削減効果等の小数点以下の表示桁数は、適宜調整してください。</t>
    <rPh sb="2" eb="4">
      <t>ニュウリョク</t>
    </rPh>
    <rPh sb="4" eb="5">
      <t>ラン</t>
    </rPh>
    <rPh sb="6" eb="8">
      <t>ジドウ</t>
    </rPh>
    <rPh sb="8" eb="10">
      <t>サンシュツ</t>
    </rPh>
    <rPh sb="16" eb="18">
      <t>サクゲン</t>
    </rPh>
    <rPh sb="18" eb="21">
      <t>コウカナド</t>
    </rPh>
    <rPh sb="22" eb="25">
      <t>ショウスウテン</t>
    </rPh>
    <rPh sb="25" eb="27">
      <t>イカ</t>
    </rPh>
    <rPh sb="28" eb="30">
      <t>ヒョウジ</t>
    </rPh>
    <rPh sb="30" eb="32">
      <t>ケタスウ</t>
    </rPh>
    <rPh sb="34" eb="36">
      <t>テキギ</t>
    </rPh>
    <rPh sb="36" eb="38">
      <t>チョウセイ</t>
    </rPh>
    <phoneticPr fontId="1"/>
  </si>
  <si>
    <t>使用している飲料自動販売機（缶・ボトル）について取組内容の数値を入力してください。</t>
    <rPh sb="0" eb="2">
      <t>シヨウ</t>
    </rPh>
    <rPh sb="6" eb="13">
      <t>インリョウジドウハンバイキ</t>
    </rPh>
    <rPh sb="14" eb="15">
      <t>カン</t>
    </rPh>
    <rPh sb="24" eb="26">
      <t>トリクミ</t>
    </rPh>
    <rPh sb="26" eb="28">
      <t>ナイヨウ</t>
    </rPh>
    <rPh sb="29" eb="31">
      <t>スウチ</t>
    </rPh>
    <rPh sb="32" eb="34">
      <t>ニュウリョク</t>
    </rPh>
    <phoneticPr fontId="1"/>
  </si>
  <si>
    <t>・自宅では、冷暖房を使用しない。又は、同居している人間が、日常的に使用する。（自宅作業に伴い追加的に冷暖房を使用しない。）</t>
    <rPh sb="1" eb="3">
      <t>ジタク</t>
    </rPh>
    <rPh sb="6" eb="9">
      <t>レイダンボウ</t>
    </rPh>
    <rPh sb="10" eb="12">
      <t>シヨウ</t>
    </rPh>
    <rPh sb="16" eb="17">
      <t>マタ</t>
    </rPh>
    <rPh sb="19" eb="21">
      <t>ドウキョ</t>
    </rPh>
    <rPh sb="25" eb="27">
      <t>ニンゲン</t>
    </rPh>
    <rPh sb="29" eb="32">
      <t>ニチジョウテキ</t>
    </rPh>
    <rPh sb="33" eb="35">
      <t>シヨウ</t>
    </rPh>
    <rPh sb="39" eb="41">
      <t>ジタク</t>
    </rPh>
    <rPh sb="41" eb="43">
      <t>サギョウ</t>
    </rPh>
    <rPh sb="44" eb="45">
      <t>トモナ</t>
    </rPh>
    <rPh sb="46" eb="49">
      <t>ツイカテキ</t>
    </rPh>
    <rPh sb="50" eb="53">
      <t>レイダンボウ</t>
    </rPh>
    <rPh sb="54" eb="56">
      <t>シヨウ</t>
    </rPh>
    <phoneticPr fontId="1"/>
  </si>
  <si>
    <t>＊前年度に既に取組んでいる場合は、本年度の追加的削減量はゼロとなります。取組の継続が求められます。</t>
    <rPh sb="1" eb="4">
      <t>ゼンネンド</t>
    </rPh>
    <rPh sb="5" eb="6">
      <t>スデ</t>
    </rPh>
    <rPh sb="7" eb="8">
      <t>ト</t>
    </rPh>
    <rPh sb="8" eb="9">
      <t>ク</t>
    </rPh>
    <rPh sb="13" eb="15">
      <t>バアイ</t>
    </rPh>
    <rPh sb="17" eb="18">
      <t>ホン</t>
    </rPh>
    <rPh sb="18" eb="20">
      <t>ネンド</t>
    </rPh>
    <rPh sb="21" eb="24">
      <t>ツイカテキ</t>
    </rPh>
    <rPh sb="24" eb="26">
      <t>サクゲン</t>
    </rPh>
    <rPh sb="26" eb="27">
      <t>リョウ</t>
    </rPh>
    <rPh sb="36" eb="37">
      <t>ト</t>
    </rPh>
    <rPh sb="37" eb="38">
      <t>ク</t>
    </rPh>
    <rPh sb="39" eb="41">
      <t>ケイゾク</t>
    </rPh>
    <rPh sb="42" eb="43">
      <t>モト</t>
    </rPh>
    <phoneticPr fontId="1"/>
  </si>
  <si>
    <t>１日の削減
残業時間
（h）</t>
    <rPh sb="1" eb="2">
      <t>ニチ</t>
    </rPh>
    <rPh sb="3" eb="5">
      <t>サクゲン</t>
    </rPh>
    <rPh sb="6" eb="10">
      <t>ザンギョウジカン</t>
    </rPh>
    <phoneticPr fontId="1"/>
  </si>
  <si>
    <t>下記内容に取組んでいる場合は、下の表の水色部分（削減効果（％））の欄に数値を入力してください。</t>
    <rPh sb="0" eb="2">
      <t>カキ</t>
    </rPh>
    <rPh sb="2" eb="4">
      <t>ナイヨウ</t>
    </rPh>
    <rPh sb="5" eb="6">
      <t>ト</t>
    </rPh>
    <rPh sb="6" eb="7">
      <t>ク</t>
    </rPh>
    <rPh sb="11" eb="13">
      <t>バアイ</t>
    </rPh>
    <rPh sb="15" eb="16">
      <t>シタ</t>
    </rPh>
    <rPh sb="17" eb="18">
      <t>オモテ</t>
    </rPh>
    <rPh sb="19" eb="21">
      <t>ミズイロ</t>
    </rPh>
    <rPh sb="21" eb="23">
      <t>ブブン</t>
    </rPh>
    <rPh sb="24" eb="26">
      <t>サクゲン</t>
    </rPh>
    <rPh sb="26" eb="28">
      <t>コウカ</t>
    </rPh>
    <rPh sb="33" eb="34">
      <t>ラン</t>
    </rPh>
    <rPh sb="35" eb="37">
      <t>スウチ</t>
    </rPh>
    <rPh sb="38" eb="40">
      <t>ニュウリョク</t>
    </rPh>
    <phoneticPr fontId="1"/>
  </si>
  <si>
    <t>　・夏季4ヵ月（6月～9月）の冷房設定温度を26℃設定から28℃に設定しています。</t>
    <rPh sb="2" eb="4">
      <t>カキ</t>
    </rPh>
    <rPh sb="6" eb="7">
      <t>ゲツ</t>
    </rPh>
    <rPh sb="9" eb="10">
      <t>ガツ</t>
    </rPh>
    <rPh sb="12" eb="13">
      <t>ガツ</t>
    </rPh>
    <rPh sb="15" eb="17">
      <t>レイボウ</t>
    </rPh>
    <rPh sb="17" eb="19">
      <t>セッテイ</t>
    </rPh>
    <rPh sb="19" eb="21">
      <t>オンド</t>
    </rPh>
    <rPh sb="25" eb="27">
      <t>セッテイ</t>
    </rPh>
    <rPh sb="33" eb="35">
      <t>セッテイ</t>
    </rPh>
    <phoneticPr fontId="1"/>
  </si>
  <si>
    <t>＜CO2削減につながる取組メニュー＞</t>
    <rPh sb="4" eb="6">
      <t>サクゲン</t>
    </rPh>
    <rPh sb="11" eb="13">
      <t>トリクミ</t>
    </rPh>
    <phoneticPr fontId="1"/>
  </si>
  <si>
    <t>　・冬季4ヵ月（12月～3月）の暖房設定温度を22℃設定から20℃に設定しています。</t>
    <rPh sb="2" eb="4">
      <t>トウキ</t>
    </rPh>
    <rPh sb="6" eb="7">
      <t>ゲツ</t>
    </rPh>
    <rPh sb="10" eb="11">
      <t>ガツ</t>
    </rPh>
    <rPh sb="13" eb="14">
      <t>ガツ</t>
    </rPh>
    <rPh sb="16" eb="18">
      <t>ダンボウ</t>
    </rPh>
    <rPh sb="18" eb="22">
      <t>セッテイオンド</t>
    </rPh>
    <rPh sb="26" eb="28">
      <t>セッテイ</t>
    </rPh>
    <rPh sb="34" eb="36">
      <t>セッテイ</t>
    </rPh>
    <phoneticPr fontId="1"/>
  </si>
  <si>
    <t>下記内容に取組んでいる場合は、該当する取組につき、水色部分に数値を入力してください。</t>
    <rPh sb="0" eb="2">
      <t>カキ</t>
    </rPh>
    <rPh sb="2" eb="4">
      <t>ナイヨウ</t>
    </rPh>
    <rPh sb="5" eb="7">
      <t>トリク</t>
    </rPh>
    <rPh sb="11" eb="13">
      <t>バアイ</t>
    </rPh>
    <rPh sb="15" eb="17">
      <t>ガイトウ</t>
    </rPh>
    <rPh sb="19" eb="21">
      <t>トリクミ</t>
    </rPh>
    <rPh sb="25" eb="27">
      <t>ミズイロ</t>
    </rPh>
    <rPh sb="27" eb="29">
      <t>ブブン</t>
    </rPh>
    <rPh sb="30" eb="32">
      <t>スウチ</t>
    </rPh>
    <rPh sb="33" eb="35">
      <t>ニュウリョク</t>
    </rPh>
    <phoneticPr fontId="1"/>
  </si>
  <si>
    <t>4-1 冷暖房を適切な温度設定にする（クールビズ、ウォームビズ）</t>
    <rPh sb="4" eb="7">
      <t>レイダンボウ</t>
    </rPh>
    <rPh sb="8" eb="10">
      <t>テキセツ</t>
    </rPh>
    <rPh sb="11" eb="13">
      <t>オンド</t>
    </rPh>
    <rPh sb="13" eb="15">
      <t>セッテイ</t>
    </rPh>
    <phoneticPr fontId="1"/>
  </si>
  <si>
    <t>下記内容に取組んでいる場合は、下表に記載される数値が年間のCO2削減量となります（取り組んでいない場合でも、算出は自動的に行われますが、取組内容とはなりません。）。</t>
    <rPh sb="0" eb="2">
      <t>カキ</t>
    </rPh>
    <rPh sb="2" eb="4">
      <t>ナイヨウ</t>
    </rPh>
    <rPh sb="5" eb="6">
      <t>ト</t>
    </rPh>
    <rPh sb="6" eb="7">
      <t>ク</t>
    </rPh>
    <rPh sb="11" eb="13">
      <t>バアイ</t>
    </rPh>
    <rPh sb="15" eb="17">
      <t>カヒョウ</t>
    </rPh>
    <rPh sb="18" eb="20">
      <t>キサイ</t>
    </rPh>
    <rPh sb="23" eb="25">
      <t>スウチ</t>
    </rPh>
    <rPh sb="26" eb="28">
      <t>ネンカン</t>
    </rPh>
    <rPh sb="32" eb="34">
      <t>サクゲン</t>
    </rPh>
    <rPh sb="34" eb="35">
      <t>リョウ</t>
    </rPh>
    <rPh sb="41" eb="42">
      <t>ト</t>
    </rPh>
    <rPh sb="43" eb="44">
      <t>ク</t>
    </rPh>
    <rPh sb="49" eb="51">
      <t>バアイ</t>
    </rPh>
    <rPh sb="54" eb="56">
      <t>サンシュツ</t>
    </rPh>
    <rPh sb="57" eb="60">
      <t>ジドウテキ</t>
    </rPh>
    <rPh sb="61" eb="62">
      <t>オコナ</t>
    </rPh>
    <rPh sb="68" eb="70">
      <t>トリクミ</t>
    </rPh>
    <rPh sb="70" eb="72">
      <t>ナイヨウ</t>
    </rPh>
    <phoneticPr fontId="1"/>
  </si>
  <si>
    <t>残業時間
削減目標
（％削減)</t>
    <rPh sb="0" eb="2">
      <t>ザンギョウ</t>
    </rPh>
    <rPh sb="2" eb="4">
      <t>ジカン</t>
    </rPh>
    <rPh sb="5" eb="7">
      <t>サクゲン</t>
    </rPh>
    <rPh sb="7" eb="9">
      <t>モクヒョウ</t>
    </rPh>
    <rPh sb="12" eb="14">
      <t>サクゲン</t>
    </rPh>
    <phoneticPr fontId="1"/>
  </si>
  <si>
    <t>２．炭素生産性及び労働生産性</t>
    <rPh sb="2" eb="6">
      <t>タンソセイサン</t>
    </rPh>
    <rPh sb="6" eb="7">
      <t>セイ</t>
    </rPh>
    <rPh sb="7" eb="8">
      <t>オヨ</t>
    </rPh>
    <rPh sb="9" eb="14">
      <t>ロウドウセイサンセイ</t>
    </rPh>
    <phoneticPr fontId="1"/>
  </si>
  <si>
    <t>エレベーターの使用を
停止したことによる
年間のCO2排出削減量
（kg-CO2)</t>
  </si>
  <si>
    <t>2-1 A</t>
  </si>
  <si>
    <t>鉄道通勤から、徒歩又は自転車に変更したことによるCO2排出削減量（kg-CO2)</t>
    <rPh sb="0" eb="2">
      <t>テツドウ</t>
    </rPh>
    <rPh sb="7" eb="10">
      <t>トホマタ</t>
    </rPh>
    <rPh sb="11" eb="14">
      <t>ジテンシャ</t>
    </rPh>
    <rPh sb="27" eb="29">
      <t>ハイシュツ</t>
    </rPh>
    <rPh sb="29" eb="31">
      <t>サクゲン</t>
    </rPh>
    <rPh sb="31" eb="32">
      <t>リョウ</t>
    </rPh>
    <phoneticPr fontId="1"/>
  </si>
  <si>
    <t>基準年度比増減率</t>
    <rPh sb="0" eb="2">
      <t>キジュン</t>
    </rPh>
    <phoneticPr fontId="1"/>
  </si>
  <si>
    <t>＊取組１及び２－１におけるCO2排出量及び削減量は、通勤によるCO2排出の削減取組のため、オフィス及び工場・事業所等の年間CO2排出量③に換算されていません。そのため、合計値⑩は別箇に記載します。</t>
    <rPh sb="1" eb="3">
      <t>トリクミ</t>
    </rPh>
    <rPh sb="4" eb="5">
      <t>オヨ</t>
    </rPh>
    <rPh sb="16" eb="19">
      <t>ハイシュツリョウ</t>
    </rPh>
    <rPh sb="19" eb="20">
      <t>オヨ</t>
    </rPh>
    <rPh sb="21" eb="23">
      <t>サクゲン</t>
    </rPh>
    <rPh sb="23" eb="24">
      <t>リョウ</t>
    </rPh>
    <rPh sb="26" eb="28">
      <t>ツウキン</t>
    </rPh>
    <rPh sb="34" eb="36">
      <t>ハイシュツ</t>
    </rPh>
    <rPh sb="37" eb="39">
      <t>サクゲン</t>
    </rPh>
    <rPh sb="39" eb="41">
      <t>トリクミ</t>
    </rPh>
    <rPh sb="49" eb="50">
      <t>オヨ</t>
    </rPh>
    <rPh sb="51" eb="53">
      <t>コウジョウ</t>
    </rPh>
    <rPh sb="54" eb="57">
      <t>ジギョウショ</t>
    </rPh>
    <rPh sb="57" eb="58">
      <t>トウ</t>
    </rPh>
    <rPh sb="59" eb="61">
      <t>ネンカン</t>
    </rPh>
    <rPh sb="64" eb="67">
      <t>ハイシュツリョウ</t>
    </rPh>
    <rPh sb="69" eb="71">
      <t>カンサン</t>
    </rPh>
    <rPh sb="84" eb="87">
      <t>ゴウケイチ</t>
    </rPh>
    <rPh sb="89" eb="91">
      <t>ベッコ</t>
    </rPh>
    <rPh sb="92" eb="94">
      <t>キサイ</t>
    </rPh>
    <phoneticPr fontId="1"/>
  </si>
  <si>
    <t>2-2 取組2-2、3及び4の取組の結果による炭素生産性</t>
    <rPh sb="4" eb="6">
      <t>トリクミ</t>
    </rPh>
    <rPh sb="11" eb="12">
      <t>オヨ</t>
    </rPh>
    <rPh sb="15" eb="17">
      <t>トリクミ</t>
    </rPh>
    <rPh sb="18" eb="20">
      <t>ケッカ</t>
    </rPh>
    <rPh sb="23" eb="28">
      <t>タンソセイサンセイ</t>
    </rPh>
    <phoneticPr fontId="1"/>
  </si>
  <si>
    <t>2-2 A</t>
  </si>
  <si>
    <t>【CO2削減につながる取組メニュー】</t>
    <rPh sb="4" eb="6">
      <t>サクゲン</t>
    </rPh>
    <rPh sb="11" eb="13">
      <t>トリクミ</t>
    </rPh>
    <phoneticPr fontId="1"/>
  </si>
  <si>
    <t>1時間当たりの全社の
CO2排出量（kg-CO2）⑧</t>
    <rPh sb="1" eb="4">
      <t>ジカンア</t>
    </rPh>
    <rPh sb="7" eb="9">
      <t>ゼンシャ</t>
    </rPh>
    <rPh sb="14" eb="17">
      <t>ハイシュツリョウ</t>
    </rPh>
    <phoneticPr fontId="1"/>
  </si>
  <si>
    <t>年間のテレワークの日数（日）⑥-1</t>
  </si>
  <si>
    <t>１．通勤方法を変更する</t>
    <rPh sb="2" eb="4">
      <t>ツウキン</t>
    </rPh>
    <rPh sb="4" eb="6">
      <t>ホウホウ</t>
    </rPh>
    <rPh sb="7" eb="9">
      <t>ヘンコウ</t>
    </rPh>
    <phoneticPr fontId="1"/>
  </si>
  <si>
    <t>エレベーターの使用を停止したことによる年間のCO2排出削減量
（kg-CO2)</t>
  </si>
  <si>
    <t>2．テレワーク・自宅作業を実施する（オフィス系事務）</t>
    <rPh sb="13" eb="15">
      <t>ジッシ</t>
    </rPh>
    <rPh sb="22" eb="23">
      <t>ケイ</t>
    </rPh>
    <rPh sb="23" eb="25">
      <t>ジム</t>
    </rPh>
    <phoneticPr fontId="1"/>
  </si>
  <si>
    <t>　４－３．給湯器の使用をやめる</t>
    <rPh sb="5" eb="8">
      <t>キュウトウキ</t>
    </rPh>
    <rPh sb="9" eb="11">
      <t>シヨウ</t>
    </rPh>
    <phoneticPr fontId="1"/>
  </si>
  <si>
    <t>2-2 テレワーク・自宅作業に移行することで、これまでオフィスで使用していたエネルギーを減らす</t>
    <rPh sb="10" eb="12">
      <t>ジタク</t>
    </rPh>
    <rPh sb="12" eb="14">
      <t>サギョウ</t>
    </rPh>
    <rPh sb="15" eb="17">
      <t>イコウ</t>
    </rPh>
    <rPh sb="32" eb="34">
      <t>シヨウ</t>
    </rPh>
    <rPh sb="44" eb="45">
      <t>ヘ</t>
    </rPh>
    <phoneticPr fontId="1"/>
  </si>
  <si>
    <t>３．残業時間を減らす</t>
    <rPh sb="7" eb="8">
      <t>ヘ</t>
    </rPh>
    <phoneticPr fontId="1"/>
  </si>
  <si>
    <t>４．オフィスでできる取組にチャレンジする</t>
    <rPh sb="10" eb="12">
      <t>トリクミ</t>
    </rPh>
    <phoneticPr fontId="1"/>
  </si>
  <si>
    <t>徒歩又は自転車で
移動する距離(km)</t>
    <rPh sb="0" eb="3">
      <t>トホマタ</t>
    </rPh>
    <rPh sb="4" eb="7">
      <t>ジテンシャ</t>
    </rPh>
    <rPh sb="9" eb="11">
      <t>イドウ</t>
    </rPh>
    <rPh sb="13" eb="15">
      <t>キョリ</t>
    </rPh>
    <phoneticPr fontId="1"/>
  </si>
  <si>
    <t>4-2 照明を間引きする、ＬＥＤに交換する</t>
    <rPh sb="4" eb="6">
      <t>ショウメイ</t>
    </rPh>
    <rPh sb="7" eb="9">
      <t>マビ</t>
    </rPh>
    <rPh sb="17" eb="19">
      <t>コウカン</t>
    </rPh>
    <phoneticPr fontId="1"/>
  </si>
  <si>
    <t>社員I</t>
    <rPh sb="0" eb="2">
      <t>シャイン</t>
    </rPh>
    <phoneticPr fontId="1"/>
  </si>
  <si>
    <t>4-3 給湯器の使用をやめる</t>
    <rPh sb="4" eb="7">
      <t>キュウトウキ</t>
    </rPh>
    <rPh sb="8" eb="10">
      <t>シヨウ</t>
    </rPh>
    <phoneticPr fontId="1"/>
  </si>
  <si>
    <t>4-5 エレベーターの使用を抑える</t>
    <rPh sb="11" eb="13">
      <t>シヨウ</t>
    </rPh>
    <rPh sb="14" eb="15">
      <t>オサ</t>
    </rPh>
    <phoneticPr fontId="1"/>
  </si>
  <si>
    <t>4-4 飲料自動販売機（缶・ボトル）の利用を抑える</t>
    <rPh sb="4" eb="6">
      <t>インリョウ</t>
    </rPh>
    <rPh sb="6" eb="11">
      <t>ジドウハンバイキ</t>
    </rPh>
    <rPh sb="12" eb="13">
      <t>カン</t>
    </rPh>
    <rPh sb="19" eb="21">
      <t>リヨウ</t>
    </rPh>
    <rPh sb="22" eb="23">
      <t>オサ</t>
    </rPh>
    <phoneticPr fontId="1"/>
  </si>
  <si>
    <t>【CO2削減効果のまとめ】</t>
    <rPh sb="4" eb="6">
      <t>サクゲン</t>
    </rPh>
    <rPh sb="6" eb="8">
      <t>コウカ</t>
    </rPh>
    <phoneticPr fontId="1"/>
  </si>
  <si>
    <t>１．様々な取組を実施することによるCO2削減効果</t>
    <rPh sb="2" eb="4">
      <t>サマザマ</t>
    </rPh>
    <rPh sb="5" eb="7">
      <t>トリクミ</t>
    </rPh>
    <rPh sb="8" eb="10">
      <t>ジッシ</t>
    </rPh>
    <rPh sb="20" eb="22">
      <t>サクゲン</t>
    </rPh>
    <rPh sb="22" eb="24">
      <t>コウカ</t>
    </rPh>
    <phoneticPr fontId="1"/>
  </si>
  <si>
    <t>上記の【CO2削減につながる取組メニュー】を実施した場合のCO2削減量の合計は、下記のとおりです。</t>
    <rPh sb="0" eb="2">
      <t>ジョウキ</t>
    </rPh>
    <rPh sb="7" eb="9">
      <t>サクゲン</t>
    </rPh>
    <rPh sb="14" eb="16">
      <t>トリクミ</t>
    </rPh>
    <rPh sb="22" eb="24">
      <t>ジッシ</t>
    </rPh>
    <rPh sb="26" eb="28">
      <t>バアイ</t>
    </rPh>
    <rPh sb="32" eb="35">
      <t>サクゲンリョウ</t>
    </rPh>
    <rPh sb="36" eb="38">
      <t>ゴウケイ</t>
    </rPh>
    <rPh sb="40" eb="42">
      <t>カキ</t>
    </rPh>
    <phoneticPr fontId="1"/>
  </si>
  <si>
    <t>「働き方改革によるCO2削減効果」簡易算定ツール　記入方法　　　　　</t>
    <rPh sb="25" eb="27">
      <t>キニュウ</t>
    </rPh>
    <rPh sb="27" eb="29">
      <t>ホウホウ</t>
    </rPh>
    <phoneticPr fontId="1"/>
  </si>
  <si>
    <t>取組内容は以下の通りです。</t>
    <rPh sb="0" eb="2">
      <t>トリクミ</t>
    </rPh>
    <rPh sb="2" eb="4">
      <t>ナイヨウ</t>
    </rPh>
    <rPh sb="5" eb="7">
      <t>イカ</t>
    </rPh>
    <rPh sb="8" eb="9">
      <t>トオ</t>
    </rPh>
    <phoneticPr fontId="1"/>
  </si>
  <si>
    <t>２．テレワーク・自宅作業を実施する</t>
    <rPh sb="8" eb="10">
      <t>ジタク</t>
    </rPh>
    <rPh sb="10" eb="12">
      <t>サギョウ</t>
    </rPh>
    <rPh sb="13" eb="15">
      <t>ジッシ</t>
    </rPh>
    <phoneticPr fontId="1"/>
  </si>
  <si>
    <t>３．残業時間を減らす</t>
    <rPh sb="2" eb="6">
      <t>ザンギョウジカン</t>
    </rPh>
    <rPh sb="7" eb="8">
      <t>ヘ</t>
    </rPh>
    <phoneticPr fontId="1"/>
  </si>
  <si>
    <t>　４－１．冷暖房を適切な温度設定にする（クールビズ、ウォームビズ）</t>
    <rPh sb="5" eb="8">
      <t>レイダンボウ</t>
    </rPh>
    <rPh sb="9" eb="11">
      <t>テキセツ</t>
    </rPh>
    <rPh sb="12" eb="16">
      <t>オンドセッテイ</t>
    </rPh>
    <phoneticPr fontId="1"/>
  </si>
  <si>
    <t>　４－４．飲料自販機（缶・ボトル）の利用を抑える</t>
    <rPh sb="5" eb="7">
      <t>インリョウ</t>
    </rPh>
    <rPh sb="7" eb="10">
      <t>ジハンキ</t>
    </rPh>
    <rPh sb="11" eb="12">
      <t>カン</t>
    </rPh>
    <rPh sb="18" eb="20">
      <t>リヨウ</t>
    </rPh>
    <rPh sb="21" eb="22">
      <t>オサ</t>
    </rPh>
    <phoneticPr fontId="1"/>
  </si>
  <si>
    <t>　４－５．エレベーターの使用を抑える</t>
    <rPh sb="12" eb="14">
      <t>シヨウ</t>
    </rPh>
    <rPh sb="15" eb="16">
      <t>オサ</t>
    </rPh>
    <phoneticPr fontId="1"/>
  </si>
  <si>
    <t>●取組１及び２－１による年間のCO2削減量の合計（kg-CO2)</t>
  </si>
  <si>
    <t>　４－６．ZEB（ネット・ゼロ・エネルギー・ビル）実現に向けて、窓を断熱する</t>
    <rPh sb="25" eb="27">
      <t>ジツゲン</t>
    </rPh>
    <rPh sb="28" eb="29">
      <t>ム</t>
    </rPh>
    <rPh sb="32" eb="33">
      <t>マド</t>
    </rPh>
    <rPh sb="34" eb="36">
      <t>ダンネツ</t>
    </rPh>
    <phoneticPr fontId="1"/>
  </si>
  <si>
    <t>鉄道通勤から、テレワーク・自宅作業に変更したことによる１日のCO2排出削減量（kg-CO2)</t>
    <rPh sb="0" eb="2">
      <t>テツドウ</t>
    </rPh>
    <rPh sb="13" eb="15">
      <t>ジタク</t>
    </rPh>
    <rPh sb="15" eb="17">
      <t>サギョウ</t>
    </rPh>
    <rPh sb="28" eb="29">
      <t>ニチ</t>
    </rPh>
    <rPh sb="33" eb="35">
      <t>ハイシュツ</t>
    </rPh>
    <rPh sb="35" eb="37">
      <t>サクゲン</t>
    </rPh>
    <rPh sb="37" eb="38">
      <t>リョウ</t>
    </rPh>
    <phoneticPr fontId="1"/>
  </si>
  <si>
    <t>〇取組内容について</t>
    <rPh sb="1" eb="3">
      <t>トリクミ</t>
    </rPh>
    <rPh sb="3" eb="5">
      <t>ナイヨウ</t>
    </rPh>
    <phoneticPr fontId="1"/>
  </si>
  <si>
    <t>＊【CO2削減効果のまとめ】は、各取組メニューで入力され、自動算出されたCO2削減効果が、自動的にまとめられます。</t>
    <rPh sb="5" eb="7">
      <t>サクゲン</t>
    </rPh>
    <rPh sb="7" eb="9">
      <t>コウカ</t>
    </rPh>
    <rPh sb="16" eb="17">
      <t>カク</t>
    </rPh>
    <rPh sb="17" eb="19">
      <t>トリクミ</t>
    </rPh>
    <rPh sb="24" eb="26">
      <t>ニュウリョク</t>
    </rPh>
    <rPh sb="29" eb="31">
      <t>ジドウ</t>
    </rPh>
    <rPh sb="31" eb="33">
      <t>サンシュツ</t>
    </rPh>
    <rPh sb="39" eb="41">
      <t>サクゲン</t>
    </rPh>
    <rPh sb="41" eb="43">
      <t>コウカ</t>
    </rPh>
    <rPh sb="45" eb="48">
      <t>ジドウテキ</t>
    </rPh>
    <phoneticPr fontId="1"/>
  </si>
  <si>
    <t>1か月のCO2排出量
(kg-CO2)</t>
    <rPh sb="2" eb="3">
      <t>ゲツ</t>
    </rPh>
    <rPh sb="7" eb="10">
      <t>ハイシュツリョウ</t>
    </rPh>
    <phoneticPr fontId="1"/>
  </si>
  <si>
    <t>バス通勤から、テレワーク・自宅作業に変更したことによる１日のCO2排出削減量（kg-CO2)</t>
    <rPh sb="13" eb="15">
      <t>ジタク</t>
    </rPh>
    <rPh sb="15" eb="17">
      <t>サギョウ</t>
    </rPh>
    <rPh sb="28" eb="29">
      <t>ニチ</t>
    </rPh>
    <rPh sb="33" eb="35">
      <t>ハイシュツ</t>
    </rPh>
    <rPh sb="35" eb="37">
      <t>サクゲン</t>
    </rPh>
    <rPh sb="37" eb="38">
      <t>リョウ</t>
    </rPh>
    <phoneticPr fontId="1"/>
  </si>
  <si>
    <t>〇入力の手順について</t>
    <rPh sb="1" eb="3">
      <t>ニュウリョク</t>
    </rPh>
    <rPh sb="4" eb="6">
      <t>テジュン</t>
    </rPh>
    <phoneticPr fontId="1"/>
  </si>
  <si>
    <t>水色のセル</t>
    <rPh sb="0" eb="2">
      <t>ミズイロ</t>
    </rPh>
    <phoneticPr fontId="1"/>
  </si>
  <si>
    <t>鉄道によるCO2排出量
（kg-CO2）</t>
    <rPh sb="0" eb="2">
      <t>テツドウ</t>
    </rPh>
    <rPh sb="8" eb="11">
      <t>ハイシュツリョウ</t>
    </rPh>
    <phoneticPr fontId="1"/>
  </si>
  <si>
    <t>＊水色以外のセルは、自動的に数値が算出されます。</t>
    <rPh sb="1" eb="3">
      <t>ミズイロ</t>
    </rPh>
    <rPh sb="3" eb="5">
      <t>イガイ</t>
    </rPh>
    <rPh sb="10" eb="12">
      <t>ジドウ</t>
    </rPh>
    <rPh sb="12" eb="13">
      <t>テキ</t>
    </rPh>
    <rPh sb="14" eb="16">
      <t>スウチ</t>
    </rPh>
    <rPh sb="17" eb="19">
      <t>サンシュツ</t>
    </rPh>
    <phoneticPr fontId="1"/>
  </si>
  <si>
    <t>1-3 合計</t>
    <rPh sb="4" eb="6">
      <t>ゴウケイ</t>
    </rPh>
    <phoneticPr fontId="1"/>
  </si>
  <si>
    <t>【簡易算定ツール】</t>
    <rPh sb="1" eb="5">
      <t>カンイサンテイ</t>
    </rPh>
    <phoneticPr fontId="1"/>
  </si>
  <si>
    <t>労働1時間当たりの売上高（万円）</t>
    <rPh sb="0" eb="2">
      <t>ロウドウ</t>
    </rPh>
    <rPh sb="3" eb="5">
      <t>ジカン</t>
    </rPh>
    <rPh sb="5" eb="6">
      <t>ア</t>
    </rPh>
    <rPh sb="9" eb="11">
      <t>ウリアゲ</t>
    </rPh>
    <rPh sb="11" eb="12">
      <t>ダカ</t>
    </rPh>
    <rPh sb="13" eb="15">
      <t>マンエン</t>
    </rPh>
    <phoneticPr fontId="1"/>
  </si>
  <si>
    <t>●炭素生産性</t>
    <rPh sb="1" eb="6">
      <t>タンソセイサンセイ</t>
    </rPh>
    <phoneticPr fontId="1"/>
  </si>
  <si>
    <t>各種取組によるCO2削減量の経年変化取りまとめ・グラフ</t>
    <rPh sb="0" eb="2">
      <t>カクシュ</t>
    </rPh>
    <rPh sb="2" eb="4">
      <t>トリクミ</t>
    </rPh>
    <rPh sb="10" eb="12">
      <t>サクゲン</t>
    </rPh>
    <rPh sb="12" eb="13">
      <t>リョウ</t>
    </rPh>
    <rPh sb="14" eb="18">
      <t>ケイネンヘンカ</t>
    </rPh>
    <rPh sb="18" eb="19">
      <t>ト</t>
    </rPh>
    <phoneticPr fontId="1"/>
  </si>
  <si>
    <t>本取組は、単年度で完結するため、経年変化は確認できません。</t>
    <rPh sb="0" eb="1">
      <t>ホン</t>
    </rPh>
    <rPh sb="1" eb="3">
      <t>トリクミ</t>
    </rPh>
    <rPh sb="5" eb="8">
      <t>タンネンド</t>
    </rPh>
    <rPh sb="9" eb="11">
      <t>カンケツ</t>
    </rPh>
    <rPh sb="16" eb="20">
      <t>ケイネンヘンカ</t>
    </rPh>
    <rPh sb="21" eb="23">
      <t>カクニン</t>
    </rPh>
    <phoneticPr fontId="1"/>
  </si>
  <si>
    <t>取組年度</t>
    <rPh sb="0" eb="2">
      <t>トリクミ</t>
    </rPh>
    <rPh sb="2" eb="4">
      <t>ネンド</t>
    </rPh>
    <phoneticPr fontId="1"/>
  </si>
  <si>
    <t>取組２－２、３及び４による
オフィス及び工場・事業所等における
年間のCO2削減量の合計（kg-CO2)</t>
  </si>
  <si>
    <t>このシートは、作成用_1以降のシートを年度ごとに作成することで、数値が自動的に反映され、グラフが作成されます。取組の経年変化を確認し、次年度の取組に活かすことができます。</t>
    <rPh sb="7" eb="10">
      <t>サクセイヨウ</t>
    </rPh>
    <rPh sb="12" eb="14">
      <t>イコウ</t>
    </rPh>
    <rPh sb="19" eb="21">
      <t>ネンド</t>
    </rPh>
    <rPh sb="24" eb="26">
      <t>サクセイ</t>
    </rPh>
    <rPh sb="32" eb="34">
      <t>スウチ</t>
    </rPh>
    <rPh sb="35" eb="38">
      <t>ジドウテキ</t>
    </rPh>
    <rPh sb="39" eb="41">
      <t>ハンエイ</t>
    </rPh>
    <rPh sb="48" eb="50">
      <t>サクセイ</t>
    </rPh>
    <rPh sb="55" eb="57">
      <t>トリクミ</t>
    </rPh>
    <rPh sb="58" eb="60">
      <t>ケイネン</t>
    </rPh>
    <rPh sb="60" eb="62">
      <t>ヘンカ</t>
    </rPh>
    <rPh sb="63" eb="65">
      <t>カクニン</t>
    </rPh>
    <rPh sb="67" eb="70">
      <t>ジネンド</t>
    </rPh>
    <rPh sb="71" eb="73">
      <t>トリクミ</t>
    </rPh>
    <rPh sb="74" eb="75">
      <t>イ</t>
    </rPh>
    <phoneticPr fontId="1"/>
  </si>
  <si>
    <t>冷暖房の適切な温度設定等による取組によって
想定されるCO2削減量(kg-CO2)</t>
    <rPh sb="0" eb="3">
      <t>レイダンボウ</t>
    </rPh>
    <rPh sb="4" eb="6">
      <t>テキセツ</t>
    </rPh>
    <rPh sb="7" eb="11">
      <t>オンドセッテイ</t>
    </rPh>
    <rPh sb="11" eb="12">
      <t>トウ</t>
    </rPh>
    <rPh sb="15" eb="16">
      <t>ト</t>
    </rPh>
    <rPh sb="16" eb="17">
      <t>ク</t>
    </rPh>
    <rPh sb="22" eb="24">
      <t>ソウテイ</t>
    </rPh>
    <rPh sb="30" eb="32">
      <t>サクゲン</t>
    </rPh>
    <rPh sb="32" eb="33">
      <t>リョウ</t>
    </rPh>
    <phoneticPr fontId="1"/>
  </si>
  <si>
    <t>「働き方改革によるCO2削減効果」簡易算定ツール</t>
    <rPh sb="1" eb="2">
      <t>ハタラ</t>
    </rPh>
    <rPh sb="3" eb="4">
      <t>カタ</t>
    </rPh>
    <rPh sb="4" eb="6">
      <t>カイカク</t>
    </rPh>
    <rPh sb="12" eb="14">
      <t>サクゲン</t>
    </rPh>
    <rPh sb="14" eb="16">
      <t>コウカ</t>
    </rPh>
    <rPh sb="17" eb="19">
      <t>カンイ</t>
    </rPh>
    <rPh sb="19" eb="21">
      <t>サンテイ</t>
    </rPh>
    <phoneticPr fontId="1"/>
  </si>
  <si>
    <t>　４－２．照明を間引きする、LEDに交換する</t>
    <rPh sb="5" eb="7">
      <t>ショウメイ</t>
    </rPh>
    <rPh sb="8" eb="10">
      <t>マビ</t>
    </rPh>
    <rPh sb="18" eb="20">
      <t>コウカン</t>
    </rPh>
    <phoneticPr fontId="1"/>
  </si>
  <si>
    <t>【各通勤手段におけるCO2排出量（kg-CO2/人）】</t>
    <rPh sb="1" eb="2">
      <t>カク</t>
    </rPh>
    <rPh sb="2" eb="4">
      <t>ツウキン</t>
    </rPh>
    <rPh sb="4" eb="6">
      <t>シュダン</t>
    </rPh>
    <rPh sb="13" eb="15">
      <t>ハイシュツ</t>
    </rPh>
    <rPh sb="15" eb="16">
      <t>リョウ</t>
    </rPh>
    <rPh sb="24" eb="25">
      <t>ニン</t>
    </rPh>
    <phoneticPr fontId="1"/>
  </si>
  <si>
    <t>１人を１km運ぶのに排出されるCO2(kg-CO2/人）</t>
    <rPh sb="1" eb="2">
      <t>ニン</t>
    </rPh>
    <rPh sb="6" eb="7">
      <t>ハコ</t>
    </rPh>
    <rPh sb="10" eb="12">
      <t>ハイシュツ</t>
    </rPh>
    <rPh sb="26" eb="27">
      <t>ニン</t>
    </rPh>
    <phoneticPr fontId="1"/>
  </si>
  <si>
    <t>　この簡易算定ツールは、テレワークや長時間労働削減の取組によるCO2削減効果を簡易に算定できるツールです。
　内容は【CO2削減につながる取組メニュー】と【CO2削減効果のまとめ】からなっており、【CO2削減につながる取組メニュー】には、実際に取組んだ内容を記入することで、取組の効果を見える化します。【CO2削減効果のまとめ】では、取組メニューに入力した数値から、削減効果が自動的に算出されます。
　年度ごとに取組内容を入力していくことで、CO2削減効果の経年変化を見える化し、働き方改革によるCO2削減効果を検証することが可能です。</t>
    <rPh sb="3" eb="7">
      <t>カンイサンテイ</t>
    </rPh>
    <rPh sb="18" eb="21">
      <t>チョウジカン</t>
    </rPh>
    <rPh sb="21" eb="23">
      <t>ロウドウ</t>
    </rPh>
    <rPh sb="23" eb="25">
      <t>サクゲン</t>
    </rPh>
    <rPh sb="26" eb="28">
      <t>トリクミ</t>
    </rPh>
    <rPh sb="34" eb="36">
      <t>サクゲン</t>
    </rPh>
    <rPh sb="36" eb="38">
      <t>コウカ</t>
    </rPh>
    <rPh sb="39" eb="41">
      <t>カンイ</t>
    </rPh>
    <rPh sb="42" eb="44">
      <t>サンテイ</t>
    </rPh>
    <phoneticPr fontId="1"/>
  </si>
  <si>
    <t>通勤方法の変更による年間のCO2削減量(kg-CO2)</t>
    <rPh sb="16" eb="18">
      <t>サクゲン</t>
    </rPh>
    <phoneticPr fontId="1"/>
  </si>
  <si>
    <t>水色部分にそれぞれの移動距離を入力してください。排出するCO2が算出されます。</t>
    <rPh sb="0" eb="2">
      <t>ミズイロ</t>
    </rPh>
    <rPh sb="2" eb="4">
      <t>ブブン</t>
    </rPh>
    <rPh sb="10" eb="12">
      <t>イドウ</t>
    </rPh>
    <rPh sb="12" eb="14">
      <t>キョリ</t>
    </rPh>
    <rPh sb="15" eb="17">
      <t>ニュウリョク</t>
    </rPh>
    <rPh sb="24" eb="26">
      <t>ハイシュツ</t>
    </rPh>
    <rPh sb="32" eb="34">
      <t>サンシュツ</t>
    </rPh>
    <phoneticPr fontId="1"/>
  </si>
  <si>
    <t>オフィスの年間CO2総排出量
（kg-CO2)</t>
    <rPh sb="5" eb="7">
      <t>ネンカン</t>
    </rPh>
    <rPh sb="10" eb="13">
      <t>ソウハイシュツ</t>
    </rPh>
    <rPh sb="13" eb="14">
      <t>リョウ</t>
    </rPh>
    <phoneticPr fontId="1"/>
  </si>
  <si>
    <t>年間のCO2削減量
（kg-CO2)</t>
    <rPh sb="0" eb="2">
      <t>ネンカン</t>
    </rPh>
    <rPh sb="6" eb="8">
      <t>サクゲン</t>
    </rPh>
    <rPh sb="8" eb="9">
      <t>リョウ</t>
    </rPh>
    <phoneticPr fontId="1"/>
  </si>
  <si>
    <t>年間のCO2削減量
（kg-CO2）</t>
    <rPh sb="0" eb="2">
      <t>ネンカン</t>
    </rPh>
    <rPh sb="6" eb="8">
      <t>サクゲン</t>
    </rPh>
    <rPh sb="8" eb="9">
      <t>リョウ</t>
    </rPh>
    <phoneticPr fontId="1"/>
  </si>
  <si>
    <t>●取組２－２、３及び４によるオフィス及び工場・事業所等における年間のCO2削減量の合計（kg-CO2)</t>
  </si>
  <si>
    <t>冷暖房の適切な温度設定等による取組によって
想定される年間のCO2削減量（kg-CO2）</t>
    <rPh sb="0" eb="3">
      <t>レイダンボウ</t>
    </rPh>
    <rPh sb="4" eb="6">
      <t>テキセツ</t>
    </rPh>
    <rPh sb="7" eb="9">
      <t>オンド</t>
    </rPh>
    <rPh sb="9" eb="11">
      <t>セッテイ</t>
    </rPh>
    <rPh sb="11" eb="12">
      <t>トウ</t>
    </rPh>
    <rPh sb="15" eb="17">
      <t>トリクミ</t>
    </rPh>
    <rPh sb="22" eb="24">
      <t>ソウテイ</t>
    </rPh>
    <rPh sb="27" eb="29">
      <t>ネンカン</t>
    </rPh>
    <rPh sb="33" eb="36">
      <t>サクゲンリョウ</t>
    </rPh>
    <phoneticPr fontId="1"/>
  </si>
  <si>
    <t>バスによるCO2排出量
（kg-CO2）</t>
    <rPh sb="8" eb="11">
      <t>ハイシュツリョウ</t>
    </rPh>
    <phoneticPr fontId="1"/>
  </si>
  <si>
    <t>飲料自動販売機を停止することによる1日のCO2削減量
(kg-CO2)</t>
    <rPh sb="0" eb="2">
      <t>インリョウ</t>
    </rPh>
    <rPh sb="2" eb="4">
      <t>ジドウ</t>
    </rPh>
    <rPh sb="4" eb="7">
      <t>ハンバイキ</t>
    </rPh>
    <rPh sb="8" eb="10">
      <t>テイシ</t>
    </rPh>
    <rPh sb="18" eb="19">
      <t>ニチ</t>
    </rPh>
    <rPh sb="23" eb="25">
      <t>サクゲン</t>
    </rPh>
    <rPh sb="25" eb="26">
      <t>リョウ</t>
    </rPh>
    <phoneticPr fontId="1"/>
  </si>
  <si>
    <t>車で移動する距離
(km)</t>
    <rPh sb="0" eb="1">
      <t>クルマ</t>
    </rPh>
    <rPh sb="2" eb="4">
      <t>イドウ</t>
    </rPh>
    <rPh sb="6" eb="8">
      <t>キョリ</t>
    </rPh>
    <phoneticPr fontId="1"/>
  </si>
  <si>
    <t>車によるCO2排出量
（kg-CO2)</t>
    <rPh sb="0" eb="1">
      <t>シャ</t>
    </rPh>
    <rPh sb="7" eb="10">
      <t>ハイシュツリョウ</t>
    </rPh>
    <phoneticPr fontId="1"/>
  </si>
  <si>
    <t>鉄道で移動する距離
(km)</t>
    <rPh sb="0" eb="2">
      <t>テツドウ</t>
    </rPh>
    <rPh sb="3" eb="5">
      <t>イドウ</t>
    </rPh>
    <rPh sb="7" eb="9">
      <t>キョリ</t>
    </rPh>
    <phoneticPr fontId="1"/>
  </si>
  <si>
    <t>バスで移動する距離
(km)</t>
    <rPh sb="3" eb="5">
      <t>イドウ</t>
    </rPh>
    <rPh sb="7" eb="9">
      <t>キョリ</t>
    </rPh>
    <phoneticPr fontId="1"/>
  </si>
  <si>
    <t>2-2 鉄道通勤からテレワーク・自宅作業に移行することで、通勤によるCO2排出を減らす</t>
    <rPh sb="4" eb="6">
      <t>テツドウ</t>
    </rPh>
    <rPh sb="21" eb="23">
      <t>イコウ</t>
    </rPh>
    <rPh sb="29" eb="31">
      <t>ツウキン</t>
    </rPh>
    <rPh sb="37" eb="39">
      <t>ハイシュツ</t>
    </rPh>
    <rPh sb="40" eb="41">
      <t>ヘ</t>
    </rPh>
    <phoneticPr fontId="1"/>
  </si>
  <si>
    <t>徒歩又は自転車による
CO2排出量（kg-CO2）</t>
    <rPh sb="0" eb="3">
      <t>トホマタ</t>
    </rPh>
    <rPh sb="4" eb="7">
      <t>ジテンシャ</t>
    </rPh>
    <rPh sb="14" eb="17">
      <t>ハイシュツリョウ</t>
    </rPh>
    <phoneticPr fontId="1"/>
  </si>
  <si>
    <t>車通勤からテレワーク・自宅作業への移行による
年間のCO2削減量（kg-CO2)</t>
    <rPh sb="0" eb="3">
      <t>クルマツウキン</t>
    </rPh>
    <rPh sb="11" eb="15">
      <t>ジタクサギョウ</t>
    </rPh>
    <rPh sb="17" eb="19">
      <t>イコウ</t>
    </rPh>
    <rPh sb="23" eb="25">
      <t>ネンカン</t>
    </rPh>
    <rPh sb="29" eb="31">
      <t>サクゲン</t>
    </rPh>
    <rPh sb="31" eb="32">
      <t>リョウ</t>
    </rPh>
    <phoneticPr fontId="1"/>
  </si>
  <si>
    <t>年間のCO2削減量
(kg-CO2）</t>
    <rPh sb="0" eb="2">
      <t>ネンカン</t>
    </rPh>
    <rPh sb="6" eb="8">
      <t>サクゲン</t>
    </rPh>
    <rPh sb="8" eb="9">
      <t>リョウ</t>
    </rPh>
    <phoneticPr fontId="1"/>
  </si>
  <si>
    <t>テレワーク・自宅作業によるオフィスにおける
年間のCO2削減量(kg-CO2)</t>
    <rPh sb="28" eb="30">
      <t>サクゲン</t>
    </rPh>
    <rPh sb="30" eb="31">
      <t>リョウ</t>
    </rPh>
    <phoneticPr fontId="1"/>
  </si>
  <si>
    <t>・「簡易算定_年度2～6」の【前年度　年間CO2排出量及び年間総労働時間】は、前年度の算定ツールシートに入力した数値及び算定結果が、自動的に反映されますので、改めて入力する必要はありません。</t>
    <rPh sb="2" eb="4">
      <t>カンイ</t>
    </rPh>
    <rPh sb="4" eb="6">
      <t>サンテイ</t>
    </rPh>
    <rPh sb="7" eb="9">
      <t>ネンド</t>
    </rPh>
    <rPh sb="39" eb="41">
      <t>ゼンネン</t>
    </rPh>
    <rPh sb="41" eb="42">
      <t>ド</t>
    </rPh>
    <rPh sb="43" eb="45">
      <t>サンテイ</t>
    </rPh>
    <rPh sb="52" eb="54">
      <t>ニュウリョク</t>
    </rPh>
    <rPh sb="56" eb="58">
      <t>スウチ</t>
    </rPh>
    <rPh sb="58" eb="59">
      <t>オヨ</t>
    </rPh>
    <rPh sb="60" eb="62">
      <t>サンテイ</t>
    </rPh>
    <rPh sb="62" eb="64">
      <t>ケッカ</t>
    </rPh>
    <rPh sb="66" eb="69">
      <t>ジドウテキ</t>
    </rPh>
    <rPh sb="70" eb="72">
      <t>ハンエイ</t>
    </rPh>
    <rPh sb="79" eb="80">
      <t>アラタ</t>
    </rPh>
    <rPh sb="82" eb="84">
      <t>ニュウリョク</t>
    </rPh>
    <rPh sb="86" eb="88">
      <t>ヒツヨウ</t>
    </rPh>
    <phoneticPr fontId="1"/>
  </si>
  <si>
    <t>年間
業務日数
（日）⑦</t>
    <rPh sb="0" eb="2">
      <t>ネンカン</t>
    </rPh>
    <rPh sb="3" eb="5">
      <t>ギョウム</t>
    </rPh>
    <rPh sb="5" eb="7">
      <t>ニッスウ</t>
    </rPh>
    <rPh sb="9" eb="10">
      <t>ニチ</t>
    </rPh>
    <phoneticPr fontId="1"/>
  </si>
  <si>
    <t>削減効果
(%)</t>
    <rPh sb="0" eb="2">
      <t>サクゲン</t>
    </rPh>
    <rPh sb="2" eb="4">
      <t>コウカ</t>
    </rPh>
    <phoneticPr fontId="1"/>
  </si>
  <si>
    <t>年間のテレワークの日数（日）
⑥-3　</t>
    <rPh sb="0" eb="2">
      <t>ネンカン</t>
    </rPh>
    <rPh sb="9" eb="11">
      <t>ニッスウ</t>
    </rPh>
    <rPh sb="12" eb="13">
      <t>ニチ</t>
    </rPh>
    <phoneticPr fontId="1"/>
  </si>
  <si>
    <t>間引きした
本数（本）</t>
    <rPh sb="0" eb="2">
      <t>マビ</t>
    </rPh>
    <rPh sb="6" eb="8">
      <t>ホンスウ</t>
    </rPh>
    <rPh sb="9" eb="10">
      <t>ホン</t>
    </rPh>
    <phoneticPr fontId="1"/>
  </si>
  <si>
    <t>オフィスの
年間労働時間（h）</t>
    <rPh sb="6" eb="8">
      <t>ネンカン</t>
    </rPh>
    <rPh sb="8" eb="10">
      <t>ロウドウ</t>
    </rPh>
    <rPh sb="10" eb="12">
      <t>ジカン</t>
    </rPh>
    <phoneticPr fontId="1"/>
  </si>
  <si>
    <t>給湯器を使用しないことによる
年間のCO2削減量（kg-CO2)</t>
    <rPh sb="0" eb="3">
      <t>キュウトウキ</t>
    </rPh>
    <rPh sb="4" eb="6">
      <t>シヨウ</t>
    </rPh>
    <rPh sb="15" eb="17">
      <t>ネンカン</t>
    </rPh>
    <rPh sb="21" eb="24">
      <t>サクゲンリョウ</t>
    </rPh>
    <phoneticPr fontId="1"/>
  </si>
  <si>
    <t>エレベーターの使用を
停止したことによる
年間のCO2排出削減量
（kg-CO2)</t>
    <rPh sb="7" eb="9">
      <t>シヨウ</t>
    </rPh>
    <rPh sb="11" eb="13">
      <t>テイシ</t>
    </rPh>
    <rPh sb="21" eb="23">
      <t>ネンカン</t>
    </rPh>
    <rPh sb="27" eb="32">
      <t>ハイシュツサクゲンリョウ</t>
    </rPh>
    <phoneticPr fontId="1"/>
  </si>
  <si>
    <t>窓の断熱性能の向上による
年間のCO2削減量（kg-CO2）</t>
    <rPh sb="0" eb="1">
      <t>マド</t>
    </rPh>
    <rPh sb="2" eb="4">
      <t>ダンネツ</t>
    </rPh>
    <rPh sb="4" eb="6">
      <t>セイノウ</t>
    </rPh>
    <rPh sb="7" eb="9">
      <t>コウジョウ</t>
    </rPh>
    <rPh sb="13" eb="15">
      <t>ネンカン</t>
    </rPh>
    <rPh sb="19" eb="21">
      <t>サクゲン</t>
    </rPh>
    <rPh sb="21" eb="22">
      <t>リョウ</t>
    </rPh>
    <phoneticPr fontId="1"/>
  </si>
  <si>
    <t>●取組１及び２－１による年間のCO2削減量の合計（kg-CO2)⑩</t>
    <rPh sb="1" eb="3">
      <t>トリクミ</t>
    </rPh>
    <rPh sb="4" eb="5">
      <t>オヨ</t>
    </rPh>
    <rPh sb="12" eb="14">
      <t>ネンカン</t>
    </rPh>
    <rPh sb="18" eb="20">
      <t>サクゲン</t>
    </rPh>
    <rPh sb="20" eb="21">
      <t>リョウ</t>
    </rPh>
    <rPh sb="22" eb="24">
      <t>ゴウケイ</t>
    </rPh>
    <phoneticPr fontId="1"/>
  </si>
  <si>
    <t>●取組２－２、３及び４によるオフィス及び工場・事業所等における年間のCO2削減量の合計（kg-CO2)⑪</t>
    <rPh sb="1" eb="3">
      <t>トリクミ</t>
    </rPh>
    <rPh sb="8" eb="9">
      <t>オヨ</t>
    </rPh>
    <rPh sb="18" eb="19">
      <t>オヨ</t>
    </rPh>
    <rPh sb="20" eb="22">
      <t>コウジョウ</t>
    </rPh>
    <rPh sb="23" eb="25">
      <t>ジギョウ</t>
    </rPh>
    <rPh sb="25" eb="26">
      <t>ショ</t>
    </rPh>
    <rPh sb="26" eb="27">
      <t>トウ</t>
    </rPh>
    <rPh sb="31" eb="33">
      <t>ネンカン</t>
    </rPh>
    <rPh sb="37" eb="39">
      <t>サクゲン</t>
    </rPh>
    <rPh sb="39" eb="40">
      <t>リョウ</t>
    </rPh>
    <rPh sb="41" eb="43">
      <t>ゴウケイ</t>
    </rPh>
    <phoneticPr fontId="1"/>
  </si>
  <si>
    <t>取組2-2、3及び4の取組後の年間のCO2排出量（kg-CO2）</t>
    <rPh sb="0" eb="2">
      <t>トリクミ</t>
    </rPh>
    <rPh sb="7" eb="8">
      <t>オヨ</t>
    </rPh>
    <rPh sb="11" eb="13">
      <t>トリクミ</t>
    </rPh>
    <rPh sb="13" eb="14">
      <t>ゴ</t>
    </rPh>
    <rPh sb="15" eb="17">
      <t>ネンカン</t>
    </rPh>
    <rPh sb="21" eb="23">
      <t>ハイシュツ</t>
    </rPh>
    <rPh sb="23" eb="24">
      <t>リョウ</t>
    </rPh>
    <phoneticPr fontId="1"/>
  </si>
  <si>
    <t>〇適切な温度設定及び使用時間の設定を実施することで想定される年間のCO2削減量（kg-CO2）</t>
    <rPh sb="1" eb="3">
      <t>テキセツ</t>
    </rPh>
    <rPh sb="4" eb="6">
      <t>オンド</t>
    </rPh>
    <rPh sb="6" eb="8">
      <t>セッテイ</t>
    </rPh>
    <rPh sb="8" eb="9">
      <t>オヨ</t>
    </rPh>
    <rPh sb="10" eb="12">
      <t>シヨウ</t>
    </rPh>
    <rPh sb="12" eb="14">
      <t>ジカン</t>
    </rPh>
    <rPh sb="15" eb="17">
      <t>セッテイ</t>
    </rPh>
    <rPh sb="18" eb="20">
      <t>ジッシ</t>
    </rPh>
    <rPh sb="25" eb="27">
      <t>ソウテイ</t>
    </rPh>
    <rPh sb="30" eb="32">
      <t>ネンカン</t>
    </rPh>
    <rPh sb="36" eb="38">
      <t>サクゲン</t>
    </rPh>
    <rPh sb="38" eb="39">
      <t>リョウ</t>
    </rPh>
    <phoneticPr fontId="1"/>
  </si>
  <si>
    <t>＊給湯器を使用しないことで、年間のCO2総排出量（kg-CO2）の0.8%を削減することができます。</t>
    <rPh sb="1" eb="4">
      <t>キュウトウキ</t>
    </rPh>
    <rPh sb="5" eb="7">
      <t>シヨウ</t>
    </rPh>
    <rPh sb="14" eb="16">
      <t>ネンカン</t>
    </rPh>
    <rPh sb="20" eb="24">
      <t>ソウハイシュツリョウ</t>
    </rPh>
    <rPh sb="38" eb="40">
      <t>サクゲン</t>
    </rPh>
    <phoneticPr fontId="1"/>
  </si>
  <si>
    <t>CO2排出1kg当たりの売上高（万円）</t>
    <rPh sb="3" eb="5">
      <t>ハイシュツ</t>
    </rPh>
    <rPh sb="8" eb="9">
      <t>ア</t>
    </rPh>
    <rPh sb="12" eb="15">
      <t>ウリアゲダカ</t>
    </rPh>
    <rPh sb="16" eb="18">
      <t>マンエン</t>
    </rPh>
    <phoneticPr fontId="1"/>
  </si>
  <si>
    <t>通勤方法の変更による
年間のCO2削減量(kg-CO2)</t>
  </si>
  <si>
    <t>削減した年間の労働時間（h）から
算出した年間のCO2削減量(kg-CO2）</t>
  </si>
  <si>
    <t>照明に関する取組による
年間のCO2削減量（kg-CO2)</t>
  </si>
  <si>
    <t>飲料自動販売機（缶・ボトル）を
停止することによる
年間のCO2削減量(kg-CO2)</t>
  </si>
  <si>
    <t>・　初期設定として、算定ツールシートの名称は、「簡易算定_年度1～6」としています。シートの名称を取組年度に変更してください。　例）2017年度</t>
    <rPh sb="2" eb="6">
      <t>ショキセッテイ</t>
    </rPh>
    <rPh sb="10" eb="12">
      <t>サンテイ</t>
    </rPh>
    <rPh sb="19" eb="21">
      <t>メイショウ</t>
    </rPh>
    <rPh sb="24" eb="26">
      <t>カンイ</t>
    </rPh>
    <rPh sb="26" eb="28">
      <t>サンテイ</t>
    </rPh>
    <rPh sb="29" eb="31">
      <t>ネンド</t>
    </rPh>
    <rPh sb="46" eb="48">
      <t>メイショウ</t>
    </rPh>
    <rPh sb="49" eb="50">
      <t>ト</t>
    </rPh>
    <rPh sb="50" eb="51">
      <t>ク</t>
    </rPh>
    <rPh sb="51" eb="53">
      <t>ネンド</t>
    </rPh>
    <rPh sb="54" eb="56">
      <t>ヘンコウ</t>
    </rPh>
    <rPh sb="64" eb="65">
      <t>レイ</t>
    </rPh>
    <rPh sb="70" eb="72">
      <t>ネンド</t>
    </rPh>
    <phoneticPr fontId="1"/>
  </si>
  <si>
    <t>取組１及び２－１による
年間のCO2削減量の合計（kg-CO2)</t>
  </si>
  <si>
    <t>2-1 車通勤からテレワーク・自宅作業に移行することで、通勤によるCO2排出を減らす</t>
    <rPh sb="20" eb="22">
      <t>イコウ</t>
    </rPh>
    <rPh sb="28" eb="30">
      <t>ツウキン</t>
    </rPh>
    <rPh sb="36" eb="38">
      <t>ハイシュツ</t>
    </rPh>
    <rPh sb="39" eb="40">
      <t>ヘ</t>
    </rPh>
    <phoneticPr fontId="1"/>
  </si>
  <si>
    <t>「働き方改革によるCO2削減効果」簡易算定ツール</t>
  </si>
  <si>
    <t>〇注意事項</t>
    <rPh sb="1" eb="3">
      <t>チュウイ</t>
    </rPh>
    <rPh sb="3" eb="5">
      <t>ジコウ</t>
    </rPh>
    <phoneticPr fontId="1"/>
  </si>
  <si>
    <t>・　「原本」は、算定ツールシートの原本です。必要な場合は、原本をコピーして使用してください。</t>
    <rPh sb="3" eb="5">
      <t>ゲンポン</t>
    </rPh>
    <rPh sb="8" eb="10">
      <t>サンテイ</t>
    </rPh>
    <rPh sb="17" eb="19">
      <t>ゲンポン</t>
    </rPh>
    <rPh sb="22" eb="24">
      <t>ヒツヨウ</t>
    </rPh>
    <rPh sb="25" eb="27">
      <t>バアイ</t>
    </rPh>
    <rPh sb="29" eb="31">
      <t>ゲンポン</t>
    </rPh>
    <rPh sb="37" eb="39">
      <t>シヨウ</t>
    </rPh>
    <phoneticPr fontId="1"/>
  </si>
  <si>
    <t>・　取組を行った当該年度ごとに算定ツールシートを使用、作成してください。</t>
    <rPh sb="2" eb="4">
      <t>トリクミ</t>
    </rPh>
    <rPh sb="5" eb="6">
      <t>オコナ</t>
    </rPh>
    <rPh sb="8" eb="10">
      <t>トウガイ</t>
    </rPh>
    <rPh sb="10" eb="12">
      <t>ネンド</t>
    </rPh>
    <rPh sb="15" eb="17">
      <t>サンテイ</t>
    </rPh>
    <rPh sb="24" eb="26">
      <t>シヨウ</t>
    </rPh>
    <rPh sb="27" eb="29">
      <t>サクセイ</t>
    </rPh>
    <phoneticPr fontId="1"/>
  </si>
  <si>
    <t>年間CO2排出量(kg-CO2)③</t>
    <rPh sb="0" eb="2">
      <t>ネンカン</t>
    </rPh>
    <rPh sb="5" eb="7">
      <t>ハイシュツ</t>
    </rPh>
    <rPh sb="7" eb="8">
      <t>リョウ</t>
    </rPh>
    <phoneticPr fontId="1"/>
  </si>
  <si>
    <t>＊オフィスでのCO2排出は、冷暖房、照明等の使用による、電力、化石燃料の使用に由来。
＊工場・事業所等でのCO2排出は、冷暖房、照明の他に、製品製造ライン、保温・冷却器機等による電力、化石燃料の使用に由来。
＊購入電力の二酸化炭素排出係数については、国が公表する電気事業者ごとの調整後排出係数（もしくは実排出係数）を参照し、計算する。
＊化石燃料の二酸化炭素排出係数については、「温室効果ガス排出量算定・報告マニュアル」（環境省／経済産業省）を参照し、計算する。</t>
  </si>
  <si>
    <t>年間CO2排出量（kg-CO2)③</t>
    <rPh sb="0" eb="2">
      <t>ネンカン</t>
    </rPh>
    <rPh sb="5" eb="8">
      <t>ハイシュツリョウ</t>
    </rPh>
    <phoneticPr fontId="1"/>
  </si>
  <si>
    <t>1時間当たりのCO2排出量
（kg-CO2）</t>
    <rPh sb="1" eb="3">
      <t>ジカン</t>
    </rPh>
    <rPh sb="3" eb="4">
      <t>ア</t>
    </rPh>
    <rPh sb="10" eb="12">
      <t>ハイシュツ</t>
    </rPh>
    <rPh sb="12" eb="13">
      <t>リョウ</t>
    </rPh>
    <phoneticPr fontId="1"/>
  </si>
  <si>
    <t>1時間当たりの全社のCO2排出量（kg-CO2）⑧</t>
  </si>
  <si>
    <t>基準年度比増減率</t>
    <rPh sb="0" eb="2">
      <t>キジュン</t>
    </rPh>
    <rPh sb="2" eb="4">
      <t>ネンド</t>
    </rPh>
    <rPh sb="4" eb="5">
      <t>ヒ</t>
    </rPh>
    <rPh sb="5" eb="7">
      <t>ゾウゲン</t>
    </rPh>
    <rPh sb="7" eb="8">
      <t>リツ</t>
    </rPh>
    <phoneticPr fontId="1"/>
  </si>
  <si>
    <t>年間CO2排出量（kg-CO2）③-3</t>
    <rPh sb="0" eb="2">
      <t>ネンカン</t>
    </rPh>
    <rPh sb="5" eb="7">
      <t>ハイシュツ</t>
    </rPh>
    <rPh sb="7" eb="8">
      <t>リョウ</t>
    </rPh>
    <phoneticPr fontId="1"/>
  </si>
  <si>
    <r>
      <t>２．【CO2削減につながる取組メニュー】では、該当する取組内容のみ、記載されている入力方法等の注意事項を参照しながら</t>
    </r>
    <r>
      <rPr>
        <b/>
        <sz val="12"/>
        <color theme="1"/>
        <rFont val="ＭＳ Ｐゴシック"/>
      </rPr>
      <t>水色のセル</t>
    </r>
    <r>
      <rPr>
        <sz val="12"/>
        <color theme="1"/>
        <rFont val="ＭＳ Ｐゴシック"/>
      </rPr>
      <t>に数値を入力またはプルダウンから適当な数値を選択してください。</t>
    </r>
    <rPh sb="23" eb="25">
      <t>ガイトウ</t>
    </rPh>
    <rPh sb="27" eb="29">
      <t>トリクミ</t>
    </rPh>
    <rPh sb="29" eb="31">
      <t>ナイヨウ</t>
    </rPh>
    <rPh sb="34" eb="36">
      <t>キサイ</t>
    </rPh>
    <rPh sb="41" eb="43">
      <t>ニュウリョク</t>
    </rPh>
    <rPh sb="43" eb="45">
      <t>ホウホウ</t>
    </rPh>
    <rPh sb="45" eb="46">
      <t>トウ</t>
    </rPh>
    <rPh sb="47" eb="49">
      <t>チュウイ</t>
    </rPh>
    <rPh sb="49" eb="51">
      <t>ジコウ</t>
    </rPh>
    <rPh sb="52" eb="54">
      <t>サンショウ</t>
    </rPh>
    <rPh sb="58" eb="60">
      <t>ミズイロ</t>
    </rPh>
    <rPh sb="64" eb="66">
      <t>スウチ</t>
    </rPh>
    <rPh sb="67" eb="69">
      <t>ニュウリョク</t>
    </rPh>
    <rPh sb="79" eb="81">
      <t>テキトウ</t>
    </rPh>
    <rPh sb="82" eb="84">
      <t>スウチ</t>
    </rPh>
    <rPh sb="85" eb="87">
      <t>センタク</t>
    </rPh>
    <phoneticPr fontId="1"/>
  </si>
  <si>
    <t>←取組の各項目のうち、左記のように水色で標記されているセルに該当する数値を入力又は選択してください。</t>
    <rPh sb="1" eb="3">
      <t>トリクミ</t>
    </rPh>
    <rPh sb="4" eb="7">
      <t>カクコウモク</t>
    </rPh>
    <rPh sb="11" eb="13">
      <t>サキ</t>
    </rPh>
    <rPh sb="17" eb="19">
      <t>ミズイロ</t>
    </rPh>
    <rPh sb="20" eb="22">
      <t>ヒョウキ</t>
    </rPh>
    <rPh sb="30" eb="32">
      <t>ガイトウ</t>
    </rPh>
    <rPh sb="34" eb="36">
      <t>スウチ</t>
    </rPh>
    <rPh sb="37" eb="39">
      <t>ニュウリョク</t>
    </rPh>
    <rPh sb="39" eb="40">
      <t>マタ</t>
    </rPh>
    <rPh sb="41" eb="43">
      <t>センタク</t>
    </rPh>
    <phoneticPr fontId="1"/>
  </si>
  <si>
    <t>社員E</t>
    <rPh sb="0" eb="2">
      <t>シャイン</t>
    </rPh>
    <phoneticPr fontId="1"/>
  </si>
  <si>
    <t>社員F</t>
    <rPh sb="0" eb="2">
      <t>シャイン</t>
    </rPh>
    <phoneticPr fontId="1"/>
  </si>
  <si>
    <t>社員G</t>
    <rPh sb="0" eb="2">
      <t>シャイン</t>
    </rPh>
    <phoneticPr fontId="1"/>
  </si>
  <si>
    <t>社員J</t>
    <rPh sb="0" eb="2">
      <t>シャイン</t>
    </rPh>
    <phoneticPr fontId="1"/>
  </si>
  <si>
    <t>社員名</t>
    <rPh sb="0" eb="2">
      <t>シャイン</t>
    </rPh>
    <rPh sb="2" eb="3">
      <t>メイ</t>
    </rPh>
    <phoneticPr fontId="1"/>
  </si>
  <si>
    <t>年間残業
時間（h）</t>
    <rPh sb="0" eb="2">
      <t>ネンカン</t>
    </rPh>
    <rPh sb="2" eb="3">
      <t>ザン</t>
    </rPh>
    <rPh sb="3" eb="4">
      <t>ギョウ</t>
    </rPh>
    <rPh sb="5" eb="7">
      <t>ジカン</t>
    </rPh>
    <phoneticPr fontId="1"/>
  </si>
  <si>
    <t>合計(kg-CO2) ⑤-3</t>
    <rPh sb="0" eb="2">
      <t>ゴウケイ</t>
    </rPh>
    <phoneticPr fontId="1"/>
  </si>
  <si>
    <t>2台目</t>
    <rPh sb="1" eb="3">
      <t>ダイメ</t>
    </rPh>
    <phoneticPr fontId="1"/>
  </si>
  <si>
    <t>3台目</t>
    <rPh sb="1" eb="3">
      <t>ダイメ</t>
    </rPh>
    <phoneticPr fontId="1"/>
  </si>
  <si>
    <t>１．通勤方法を変更する（車通勤から鉄道通勤に変える　等）</t>
    <rPh sb="2" eb="4">
      <t>ツウキン</t>
    </rPh>
    <rPh sb="4" eb="6">
      <t>ホウホウ</t>
    </rPh>
    <rPh sb="7" eb="9">
      <t>ヘンコウ</t>
    </rPh>
    <rPh sb="12" eb="13">
      <t>クルマ</t>
    </rPh>
    <rPh sb="13" eb="15">
      <t>ツウキン</t>
    </rPh>
    <rPh sb="17" eb="19">
      <t>テツドウ</t>
    </rPh>
    <rPh sb="19" eb="21">
      <t>ツウキン</t>
    </rPh>
    <rPh sb="22" eb="23">
      <t>カ</t>
    </rPh>
    <phoneticPr fontId="1"/>
  </si>
  <si>
    <t>＊各取組において、それぞれの入力方法、想定するケース等が記載されています。記載事項を確認の上、数値等を入力してください。</t>
    <rPh sb="1" eb="2">
      <t>カク</t>
    </rPh>
    <rPh sb="2" eb="4">
      <t>トリクミ</t>
    </rPh>
    <rPh sb="14" eb="16">
      <t>ニュウリョク</t>
    </rPh>
    <rPh sb="16" eb="18">
      <t>ホウホウ</t>
    </rPh>
    <rPh sb="19" eb="21">
      <t>ソウテイ</t>
    </rPh>
    <rPh sb="28" eb="30">
      <t>キサイ</t>
    </rPh>
    <rPh sb="37" eb="39">
      <t>キサイ</t>
    </rPh>
    <rPh sb="39" eb="41">
      <t>ジコウ</t>
    </rPh>
    <rPh sb="42" eb="44">
      <t>カクニン</t>
    </rPh>
    <rPh sb="45" eb="46">
      <t>ウエ</t>
    </rPh>
    <rPh sb="47" eb="49">
      <t>スウチ</t>
    </rPh>
    <rPh sb="49" eb="50">
      <t>トウ</t>
    </rPh>
    <rPh sb="51" eb="53">
      <t>ニュウリョク</t>
    </rPh>
    <phoneticPr fontId="1"/>
  </si>
  <si>
    <t>３．水色のセルに数値を入力又は選択すると、削減効果等が自動的に数値として算出されます。</t>
    <rPh sb="2" eb="4">
      <t>ミズイロ</t>
    </rPh>
    <rPh sb="8" eb="10">
      <t>スウチ</t>
    </rPh>
    <rPh sb="11" eb="13">
      <t>ニュウリョク</t>
    </rPh>
    <rPh sb="13" eb="14">
      <t>マタ</t>
    </rPh>
    <rPh sb="15" eb="17">
      <t>センタク</t>
    </rPh>
    <rPh sb="21" eb="25">
      <t>サクゲンコウカ</t>
    </rPh>
    <rPh sb="27" eb="30">
      <t>ジドウテキ</t>
    </rPh>
    <rPh sb="31" eb="33">
      <t>スウチ</t>
    </rPh>
    <rPh sb="36" eb="38">
      <t>サンシュツ</t>
    </rPh>
    <phoneticPr fontId="1"/>
  </si>
  <si>
    <t>・　算定ツールシートの記入例として、「記入例」シートがあります。必要な場合は、参照してください。</t>
    <rPh sb="2" eb="4">
      <t>サンテイ</t>
    </rPh>
    <rPh sb="11" eb="14">
      <t>キニュウレイ</t>
    </rPh>
    <rPh sb="32" eb="34">
      <t>ヒツヨウ</t>
    </rPh>
    <rPh sb="35" eb="37">
      <t>バアイ</t>
    </rPh>
    <rPh sb="39" eb="41">
      <t>サンショウ</t>
    </rPh>
    <phoneticPr fontId="1"/>
  </si>
  <si>
    <t>●労働生産性</t>
    <rPh sb="1" eb="6">
      <t>ロウドウセイサンセイ</t>
    </rPh>
    <phoneticPr fontId="1"/>
  </si>
  <si>
    <t>車通勤から、徒歩又は自転車に変更した
ことによるCO2排出削減量（kg-CO2)</t>
    <rPh sb="6" eb="9">
      <t>トホマタ</t>
    </rPh>
    <rPh sb="10" eb="13">
      <t>ジテンシャ</t>
    </rPh>
    <rPh sb="27" eb="29">
      <t>ハイシュツ</t>
    </rPh>
    <rPh sb="29" eb="31">
      <t>サクゲン</t>
    </rPh>
    <rPh sb="31" eb="32">
      <t>リョウ</t>
    </rPh>
    <phoneticPr fontId="1"/>
  </si>
  <si>
    <t>年間労働
時間（h）</t>
    <rPh sb="0" eb="2">
      <t>ネンカン</t>
    </rPh>
    <rPh sb="2" eb="4">
      <t>ロウドウ</t>
    </rPh>
    <rPh sb="5" eb="7">
      <t>ジカン</t>
    </rPh>
    <phoneticPr fontId="1"/>
  </si>
  <si>
    <t>2-3 バス通勤からテレワーク・自宅作業に移行することで、通勤によるCO2排出を減らす</t>
    <rPh sb="6" eb="8">
      <t>ツウキン</t>
    </rPh>
    <rPh sb="21" eb="23">
      <t>イコウ</t>
    </rPh>
    <rPh sb="29" eb="31">
      <t>ツウキン</t>
    </rPh>
    <rPh sb="37" eb="39">
      <t>ハイシュツ</t>
    </rPh>
    <rPh sb="40" eb="41">
      <t>ヘ</t>
    </rPh>
    <phoneticPr fontId="1"/>
  </si>
  <si>
    <t>鉄道で移動する距離(km)</t>
    <rPh sb="0" eb="2">
      <t>テツドウ</t>
    </rPh>
    <rPh sb="3" eb="5">
      <t>イドウ</t>
    </rPh>
    <rPh sb="7" eb="9">
      <t>キョリ</t>
    </rPh>
    <phoneticPr fontId="1"/>
  </si>
  <si>
    <t>CO2排出1kg当たりの売上高（千円）</t>
    <rPh sb="3" eb="5">
      <t>ハイシュツ</t>
    </rPh>
    <rPh sb="8" eb="9">
      <t>ア</t>
    </rPh>
    <rPh sb="12" eb="14">
      <t>ウリアゲ</t>
    </rPh>
    <rPh sb="14" eb="15">
      <t>ダカ</t>
    </rPh>
    <rPh sb="16" eb="17">
      <t>セン</t>
    </rPh>
    <rPh sb="17" eb="18">
      <t>エン</t>
    </rPh>
    <phoneticPr fontId="1"/>
  </si>
  <si>
    <t>バスで移動する距離(km)</t>
    <rPh sb="3" eb="5">
      <t>イドウ</t>
    </rPh>
    <rPh sb="7" eb="9">
      <t>キョリ</t>
    </rPh>
    <phoneticPr fontId="1"/>
  </si>
  <si>
    <t>（年間総労働時間（h）④-3）-（削減した年間の労働時間（h）④）</t>
    <rPh sb="1" eb="6">
      <t>ネンカンソウロウドウ</t>
    </rPh>
    <rPh sb="6" eb="8">
      <t>ジカン</t>
    </rPh>
    <rPh sb="17" eb="19">
      <t>サクゲン</t>
    </rPh>
    <rPh sb="21" eb="23">
      <t>ネンカン</t>
    </rPh>
    <rPh sb="24" eb="26">
      <t>ロウドウ</t>
    </rPh>
    <rPh sb="26" eb="28">
      <t>ジカン</t>
    </rPh>
    <phoneticPr fontId="1"/>
  </si>
  <si>
    <t>１．【会社概要】及び【前年度　年間CO2排出量及び年間総労働時間】の欄は必ず入力してください。</t>
    <rPh sb="11" eb="12">
      <t>マエ</t>
    </rPh>
    <rPh sb="38" eb="40">
      <t>ニュウリョク</t>
    </rPh>
    <phoneticPr fontId="1"/>
  </si>
  <si>
    <t>　本ツールは相当の仮定を置いた上で削減効果を算定するものです。実際には取組内容のケースごとに異なりますので、本ツールによる削減効果を保証するものではありません。</t>
  </si>
  <si>
    <t>鉄道通勤からテレワーク・自宅作業への移行による
年間のCO2削減量（kg-CO2)</t>
    <rPh sb="0" eb="2">
      <t>テツドウ</t>
    </rPh>
    <rPh sb="2" eb="4">
      <t>ツウキン</t>
    </rPh>
    <rPh sb="12" eb="16">
      <t>ジタクサギョウ</t>
    </rPh>
    <rPh sb="18" eb="20">
      <t>イコウ</t>
    </rPh>
    <rPh sb="24" eb="26">
      <t>ネンカン</t>
    </rPh>
    <rPh sb="30" eb="32">
      <t>サクゲン</t>
    </rPh>
    <rPh sb="32" eb="33">
      <t>リョウ</t>
    </rPh>
    <phoneticPr fontId="1"/>
  </si>
  <si>
    <t>年間のテレワークの日数（日）⑥-2</t>
  </si>
  <si>
    <t>年間のテレワークの日数（日）
⑥-2</t>
    <rPh sb="0" eb="2">
      <t>ネンカン</t>
    </rPh>
    <rPh sb="9" eb="11">
      <t>ニッスウ</t>
    </rPh>
    <rPh sb="12" eb="13">
      <t>ニチ</t>
    </rPh>
    <phoneticPr fontId="1"/>
  </si>
  <si>
    <t>年間のテレワークの日数（日）
⑥-1　</t>
    <rPh sb="0" eb="2">
      <t>ネンカン</t>
    </rPh>
    <rPh sb="9" eb="11">
      <t>ニッスウ</t>
    </rPh>
    <rPh sb="12" eb="13">
      <t>ニチ</t>
    </rPh>
    <phoneticPr fontId="1"/>
  </si>
  <si>
    <t>合計(kg-CO2) ⑤-1</t>
    <rPh sb="0" eb="2">
      <t>ゴウケイ</t>
    </rPh>
    <phoneticPr fontId="1"/>
  </si>
  <si>
    <t>合計(kg-CO2) ⑤-2</t>
    <rPh sb="0" eb="2">
      <t>ゴウケイ</t>
    </rPh>
    <phoneticPr fontId="1"/>
  </si>
  <si>
    <t>バス通勤からテレワーク・自宅作業への変更による
１日のCO2排出削減量の合計（kg-CO2)　⑤-3</t>
    <rPh sb="36" eb="38">
      <t>ゴウケイ</t>
    </rPh>
    <phoneticPr fontId="1"/>
  </si>
  <si>
    <t>テレワーク・自宅作業への
移行による年間のCO2削減量（kg-CO2)</t>
  </si>
  <si>
    <t>テレワーク・自宅作業への移行による年間のCO2削減量(kg-CO2)</t>
    <rPh sb="23" eb="25">
      <t>サクゲン</t>
    </rPh>
    <phoneticPr fontId="1"/>
  </si>
  <si>
    <t>株式会社A食品製造</t>
    <rPh sb="0" eb="4">
      <t>カブシキガイシャ</t>
    </rPh>
    <rPh sb="5" eb="7">
      <t>ショクヒン</t>
    </rPh>
    <rPh sb="7" eb="9">
      <t>セイゾウ</t>
    </rPh>
    <phoneticPr fontId="1"/>
  </si>
  <si>
    <t>○○向けの軽食、惣菜の製造及び開発と、各店舗仕分け、集配センターへの納品</t>
    <rPh sb="2" eb="3">
      <t>ム</t>
    </rPh>
    <rPh sb="5" eb="7">
      <t>ケイショク</t>
    </rPh>
    <rPh sb="8" eb="10">
      <t>ソウザイ</t>
    </rPh>
    <rPh sb="11" eb="13">
      <t>セイゾウ</t>
    </rPh>
    <rPh sb="13" eb="14">
      <t>オヨ</t>
    </rPh>
    <rPh sb="15" eb="17">
      <t>カイハツ</t>
    </rPh>
    <rPh sb="19" eb="22">
      <t>カクテンポ</t>
    </rPh>
    <rPh sb="22" eb="24">
      <t>シワ</t>
    </rPh>
    <rPh sb="26" eb="28">
      <t>シュウハイ</t>
    </rPh>
    <rPh sb="34" eb="36">
      <t>ノウヒン</t>
    </rPh>
    <phoneticPr fontId="1"/>
  </si>
  <si>
    <t>社員M</t>
    <rPh sb="0" eb="2">
      <t>シャイン</t>
    </rPh>
    <phoneticPr fontId="1"/>
  </si>
  <si>
    <t>バス通勤から、徒歩又は自転車に変更したことによるCO2排出削減量（kg-CO2)</t>
    <rPh sb="7" eb="10">
      <t>トホマタ</t>
    </rPh>
    <rPh sb="11" eb="14">
      <t>ジテンシャ</t>
    </rPh>
    <rPh sb="27" eb="29">
      <t>ハイシュツ</t>
    </rPh>
    <rPh sb="29" eb="31">
      <t>サクゲン</t>
    </rPh>
    <rPh sb="31" eb="32">
      <t>リョウ</t>
    </rPh>
    <phoneticPr fontId="1"/>
  </si>
  <si>
    <t>【前年度　年間CO2排出量及び年間総労働時間】</t>
    <rPh sb="1" eb="2">
      <t>マエ</t>
    </rPh>
    <phoneticPr fontId="1"/>
  </si>
  <si>
    <t>・「簡易算定_年度1」の【前年度　年間CO2排出量及び年間総労働時間】に入力したCO2排出量等が基準年度のデータとなります。</t>
    <rPh sb="2" eb="4">
      <t>カンイ</t>
    </rPh>
    <rPh sb="4" eb="6">
      <t>サンテイ</t>
    </rPh>
    <rPh sb="7" eb="9">
      <t>ネンド</t>
    </rPh>
    <rPh sb="13" eb="16">
      <t>ゼンネンド</t>
    </rPh>
    <rPh sb="36" eb="38">
      <t>ニュウリョク</t>
    </rPh>
    <rPh sb="43" eb="45">
      <t>ハイシュツ</t>
    </rPh>
    <rPh sb="45" eb="46">
      <t>リョウ</t>
    </rPh>
    <rPh sb="46" eb="47">
      <t>トウ</t>
    </rPh>
    <rPh sb="48" eb="50">
      <t>キジュン</t>
    </rPh>
    <rPh sb="50" eb="52">
      <t>ネンド</t>
    </rPh>
    <phoneticPr fontId="1"/>
  </si>
  <si>
    <t>1-1　車通勤から、鉄道に変える</t>
    <rPh sb="4" eb="5">
      <t>クルマ</t>
    </rPh>
    <rPh sb="5" eb="7">
      <t>ツウキン</t>
    </rPh>
    <rPh sb="10" eb="12">
      <t>テツドウ</t>
    </rPh>
    <rPh sb="13" eb="14">
      <t>カ</t>
    </rPh>
    <phoneticPr fontId="1"/>
  </si>
  <si>
    <t>1-3　車通勤から、徒歩又は自転車に変える</t>
    <rPh sb="4" eb="5">
      <t>クルマ</t>
    </rPh>
    <rPh sb="5" eb="7">
      <t>ツウキン</t>
    </rPh>
    <rPh sb="10" eb="13">
      <t>トホマタ</t>
    </rPh>
    <rPh sb="14" eb="17">
      <t>ジテンシャ</t>
    </rPh>
    <rPh sb="18" eb="19">
      <t>カ</t>
    </rPh>
    <phoneticPr fontId="1"/>
  </si>
  <si>
    <t>1-4　鉄道から、徒歩又は自転車に変える</t>
    <rPh sb="4" eb="6">
      <t>テツドウ</t>
    </rPh>
    <rPh sb="9" eb="11">
      <t>トホ</t>
    </rPh>
    <rPh sb="11" eb="12">
      <t>マタ</t>
    </rPh>
    <rPh sb="13" eb="16">
      <t>ジテンシャ</t>
    </rPh>
    <rPh sb="17" eb="18">
      <t>カ</t>
    </rPh>
    <phoneticPr fontId="1"/>
  </si>
  <si>
    <t>1-5　バスから、徒歩又は自転車に変える</t>
    <rPh sb="9" eb="11">
      <t>トホ</t>
    </rPh>
    <rPh sb="11" eb="12">
      <t>マタ</t>
    </rPh>
    <rPh sb="13" eb="16">
      <t>ジテンシャ</t>
    </rPh>
    <rPh sb="17" eb="18">
      <t>カ</t>
    </rPh>
    <phoneticPr fontId="1"/>
  </si>
  <si>
    <t>1-2 合計</t>
    <rPh sb="4" eb="6">
      <t>ゴウケイ</t>
    </rPh>
    <phoneticPr fontId="1"/>
  </si>
  <si>
    <t>1-1 合計</t>
    <rPh sb="4" eb="6">
      <t>ゴウケイ</t>
    </rPh>
    <phoneticPr fontId="1"/>
  </si>
  <si>
    <t>1-4 合計</t>
    <rPh sb="4" eb="6">
      <t>ゴウケイ</t>
    </rPh>
    <phoneticPr fontId="1"/>
  </si>
  <si>
    <t>1-5 合計</t>
    <rPh sb="4" eb="6">
      <t>ゴウケイ</t>
    </rPh>
    <phoneticPr fontId="1"/>
  </si>
  <si>
    <t>東京都三鷹市○○町１－４３</t>
    <rPh sb="0" eb="3">
      <t>トウキョウト</t>
    </rPh>
    <rPh sb="3" eb="6">
      <t>ミタカシ</t>
    </rPh>
    <rPh sb="8" eb="9">
      <t>マチ</t>
    </rPh>
    <phoneticPr fontId="1"/>
  </si>
  <si>
    <t>【会社概要】及び【前年度　年間CO2排出量及び年間総労働時間】の欄は必ず記入のうえ、当てはまる各項目の水色部分に数字等を入力してください。</t>
    <rPh sb="1" eb="3">
      <t>カイシャ</t>
    </rPh>
    <rPh sb="3" eb="5">
      <t>ガイヨウ</t>
    </rPh>
    <rPh sb="6" eb="7">
      <t>オヨ</t>
    </rPh>
    <rPh sb="10" eb="12">
      <t>ネンド</t>
    </rPh>
    <rPh sb="13" eb="15">
      <t>ネンカン</t>
    </rPh>
    <rPh sb="18" eb="21">
      <t>ハイシュツリョウ</t>
    </rPh>
    <rPh sb="21" eb="22">
      <t>オヨ</t>
    </rPh>
    <rPh sb="23" eb="30">
      <t>ネンカンソウロウドウジカン</t>
    </rPh>
    <rPh sb="32" eb="33">
      <t>ラン</t>
    </rPh>
    <rPh sb="34" eb="35">
      <t>カナラ</t>
    </rPh>
    <rPh sb="36" eb="38">
      <t>キニュウ</t>
    </rPh>
    <rPh sb="42" eb="43">
      <t>ア</t>
    </rPh>
    <rPh sb="47" eb="48">
      <t>カク</t>
    </rPh>
    <rPh sb="48" eb="50">
      <t>コウモク</t>
    </rPh>
    <rPh sb="51" eb="55">
      <t>ミズイロブブン</t>
    </rPh>
    <rPh sb="56" eb="58">
      <t>スウジ</t>
    </rPh>
    <rPh sb="58" eb="59">
      <t>トウ</t>
    </rPh>
    <rPh sb="60" eb="62">
      <t>ニュウリョク</t>
    </rPh>
    <phoneticPr fontId="1"/>
  </si>
  <si>
    <t>2-1 前年度の炭素生産性及び労働生産性</t>
    <rPh sb="4" eb="7">
      <t>ゼンネンド</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</si>
</sst>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10">
    <numFmt numFmtId="178" formatCode="#,##0.000;[Red]\-#,##0.000"/>
    <numFmt numFmtId="176" formatCode="#,##0.0;[Red]\-#,##0.0"/>
    <numFmt numFmtId="177" formatCode="0.000"/>
    <numFmt numFmtId="179" formatCode="0.000000_ "/>
    <numFmt numFmtId="181" formatCode="0.00000_ "/>
    <numFmt numFmtId="182" formatCode="0.000_ "/>
    <numFmt numFmtId="180" formatCode="0.0_ "/>
    <numFmt numFmtId="185" formatCode="0.0_);[Red]\(0.0\)"/>
    <numFmt numFmtId="183" formatCode="0_ "/>
    <numFmt numFmtId="184" formatCode="0_);[Red]\(0\)"/>
  </numFmts>
  <fonts count="18">
    <font>
      <sz val="11"/>
      <color theme="1"/>
      <name val="ＭＳ Ｐゴシック"/>
    </font>
    <font>
      <sz val="6"/>
      <color auto="1"/>
      <name val="ＭＳ Ｐゴシック"/>
    </font>
    <font>
      <sz val="12"/>
      <color theme="1"/>
      <name val="ＭＳ Ｐゴシック"/>
    </font>
    <font>
      <b/>
      <sz val="18"/>
      <color theme="1"/>
      <name val="ＭＳ Ｐゴシック"/>
    </font>
    <font>
      <b/>
      <sz val="14"/>
      <color theme="1"/>
      <name val="ＭＳ Ｐゴシック"/>
    </font>
    <font>
      <sz val="14"/>
      <color theme="1"/>
      <name val="ＭＳ Ｐゴシック"/>
    </font>
    <font>
      <b/>
      <sz val="12"/>
      <color theme="1"/>
      <name val="ＭＳ Ｐゴシック"/>
    </font>
    <font>
      <sz val="12"/>
      <color rgb="FF000000"/>
      <name val="ＭＳ Ｐゴシック"/>
    </font>
    <font>
      <sz val="12"/>
      <color rgb="FF000000"/>
      <name val="ＭＳ Ｐ明朝"/>
    </font>
    <font>
      <sz val="10"/>
      <color theme="1"/>
      <name val="ＭＳ Ｐゴシック"/>
    </font>
    <font>
      <b/>
      <sz val="11"/>
      <color theme="1"/>
      <name val="ＭＳ Ｐゴシック"/>
    </font>
    <font>
      <sz val="9"/>
      <color theme="1"/>
      <name val="ＭＳ Ｐゴシック"/>
    </font>
    <font>
      <sz val="8"/>
      <color theme="1"/>
      <name val="ＭＳ Ｐゴシック"/>
    </font>
    <font>
      <sz val="11"/>
      <color theme="1"/>
      <name val="ＭＳ Ｐゴシック"/>
    </font>
    <font>
      <sz val="6"/>
      <color theme="1"/>
      <name val="ＭＳ Ｐゴシック"/>
    </font>
    <font>
      <sz val="7"/>
      <color theme="1"/>
      <name val="ＭＳ Ｐゴシック"/>
    </font>
    <font>
      <sz val="9"/>
      <color auto="1"/>
      <name val="ＭＳ Ｐゴシック"/>
    </font>
    <font>
      <b/>
      <sz val="10"/>
      <color theme="1"/>
      <name val="ＭＳ Ｐゴシック"/>
    </font>
  </fonts>
  <fills count="7">
    <fill>
      <patternFill patternType="none"/>
    </fill>
    <fill>
      <patternFill patternType="gray125"/>
    </fill>
    <fill>
      <patternFill patternType="solid">
        <fgColor theme="0"/>
        <bgColor indexed="64"/>
      </patternFill>
    </fill>
    <fill>
      <patternFill patternType="solid">
        <fgColor theme="7" tint="0.8"/>
        <bgColor indexed="64"/>
      </patternFill>
    </fill>
    <fill>
      <patternFill patternType="solid">
        <fgColor theme="4" tint="0.8"/>
        <bgColor indexed="64"/>
      </patternFill>
    </fill>
    <fill>
      <patternFill patternType="solid">
        <fgColor theme="5" tint="0.8"/>
        <bgColor indexed="64"/>
      </patternFill>
    </fill>
    <fill>
      <patternFill patternType="solid">
        <fgColor rgb="FF66FFFF"/>
        <bgColor indexed="64"/>
      </patternFill>
    </fill>
  </fills>
  <borders count="8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diagonalUp="1">
      <left style="thin">
        <color indexed="64"/>
      </left>
      <right style="thin">
        <color indexed="64"/>
      </right>
      <top style="thin">
        <color indexed="64"/>
      </top>
      <bottom style="thin">
        <color indexed="64"/>
      </bottom>
      <diagonal style="thin">
        <color indexed="64"/>
      </diagonal>
    </border>
    <border>
      <left style="medium">
        <color rgb="FF0000FF"/>
      </left>
      <right style="thin">
        <color auto="1"/>
      </right>
      <top style="medium">
        <color rgb="FF0000FF"/>
      </top>
      <bottom/>
      <diagonal/>
    </border>
    <border>
      <left style="medium">
        <color rgb="FF0000FF"/>
      </left>
      <right style="thin">
        <color auto="1"/>
      </right>
      <top/>
      <bottom style="medium">
        <color rgb="FF0000FF"/>
      </bottom>
      <diagonal/>
    </border>
    <border>
      <left style="medium">
        <color indexed="64"/>
      </left>
      <right/>
      <top style="thin">
        <color indexed="64"/>
      </top>
      <bottom style="medium">
        <color indexed="64"/>
      </bottom>
      <diagonal/>
    </border>
    <border>
      <left style="medium">
        <color rgb="FF0000FF"/>
      </left>
      <right/>
      <top style="medium">
        <color rgb="FF0000FF"/>
      </top>
      <bottom style="medium">
        <color rgb="FF0000FF"/>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style="thin">
        <color auto="1"/>
      </left>
      <right style="thin">
        <color auto="1"/>
      </right>
      <top style="medium">
        <color rgb="FF0000FF"/>
      </top>
      <bottom/>
      <diagonal/>
    </border>
    <border>
      <left style="thin">
        <color auto="1"/>
      </left>
      <right style="thin">
        <color auto="1"/>
      </right>
      <top/>
      <bottom style="medium">
        <color rgb="FF0000FF"/>
      </bottom>
      <diagonal/>
    </border>
    <border>
      <left style="thin">
        <color indexed="64"/>
      </left>
      <right style="thin">
        <color indexed="64"/>
      </right>
      <top style="thin">
        <color indexed="64"/>
      </top>
      <bottom/>
      <diagonal/>
    </border>
    <border>
      <left style="thin">
        <color indexed="64"/>
      </left>
      <right/>
      <top style="medium">
        <color indexed="64"/>
      </top>
      <bottom style="thin">
        <color indexed="64"/>
      </bottom>
      <diagonal/>
    </border>
    <border>
      <left/>
      <right/>
      <top style="thin">
        <color auto="1"/>
      </top>
      <bottom style="medium">
        <color auto="1"/>
      </bottom>
      <diagonal/>
    </border>
    <border>
      <left/>
      <right/>
      <top style="medium">
        <color rgb="FF0000FF"/>
      </top>
      <bottom style="medium">
        <color rgb="FF0000FF"/>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rgb="FF0000FF"/>
      </left>
      <right style="thin">
        <color rgb="FF0000FF"/>
      </right>
      <top style="medium">
        <color rgb="FF0000FF"/>
      </top>
      <bottom style="medium">
        <color rgb="FF0000FF"/>
      </bottom>
      <diagonal/>
    </border>
    <border>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rgb="FF0000FF"/>
      </left>
      <right/>
      <top style="medium">
        <color rgb="FF0000FF"/>
      </top>
      <bottom style="thin">
        <color indexed="64"/>
      </bottom>
      <diagonal/>
    </border>
    <border>
      <left style="medium">
        <color rgb="FF0000FF"/>
      </left>
      <right/>
      <top style="thin">
        <color indexed="64"/>
      </top>
      <bottom style="medium">
        <color rgb="FF0000FF"/>
      </bottom>
      <diagonal/>
    </border>
    <border>
      <left style="thin">
        <color rgb="FF0000FF"/>
      </left>
      <right style="thin">
        <color rgb="FF0000FF"/>
      </right>
      <top style="medium">
        <color rgb="FF0000FF"/>
      </top>
      <bottom style="medium">
        <color rgb="FF0000FF"/>
      </bottom>
      <diagonal/>
    </border>
    <border>
      <left style="thin">
        <color indexed="64"/>
      </left>
      <right/>
      <top/>
      <bottom style="thin">
        <color indexed="64"/>
      </bottom>
      <diagonal/>
    </border>
    <border>
      <left style="thin">
        <color auto="1"/>
      </left>
      <right style="medium">
        <color rgb="FF0000FF"/>
      </right>
      <top style="medium">
        <color rgb="FF0000FF"/>
      </top>
      <bottom/>
      <diagonal/>
    </border>
    <border>
      <left style="thin">
        <color auto="1"/>
      </left>
      <right style="medium">
        <color rgb="FF0000FF"/>
      </right>
      <top/>
      <bottom style="medium">
        <color rgb="FF0000FF"/>
      </bottom>
      <diagonal/>
    </border>
    <border>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rgb="FF0000FF"/>
      </top>
      <bottom style="thin">
        <color indexed="64"/>
      </bottom>
      <diagonal/>
    </border>
    <border>
      <left/>
      <right/>
      <top style="thin">
        <color indexed="64"/>
      </top>
      <bottom style="medium">
        <color rgb="FF0000FF"/>
      </bottom>
      <diagonal/>
    </border>
    <border>
      <left/>
      <right/>
      <top style="medium">
        <color indexed="64"/>
      </top>
      <bottom style="medium">
        <color indexed="64"/>
      </bottom>
      <diagonal/>
    </border>
    <border>
      <left/>
      <right style="medium">
        <color rgb="FF0000FF"/>
      </right>
      <top style="medium">
        <color rgb="FF0000FF"/>
      </top>
      <bottom style="thin">
        <color indexed="64"/>
      </bottom>
      <diagonal/>
    </border>
    <border>
      <left/>
      <right style="medium">
        <color rgb="FF0000FF"/>
      </right>
      <top style="thin">
        <color indexed="64"/>
      </top>
      <bottom style="medium">
        <color rgb="FF0000FF"/>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rgb="FF0000FF"/>
      </left>
      <right style="thin">
        <color indexed="64"/>
      </right>
      <top style="medium">
        <color rgb="FF0000FF"/>
      </top>
      <bottom style="medium">
        <color rgb="FF0000FF"/>
      </bottom>
      <diagonal/>
    </border>
    <border>
      <left style="thin">
        <color rgb="FF0000FF"/>
      </left>
      <right style="medium">
        <color rgb="FF0000FF"/>
      </right>
      <top style="medium">
        <color rgb="FF0000FF"/>
      </top>
      <bottom style="medium">
        <color rgb="FF0000FF"/>
      </bottom>
      <diagonal/>
    </border>
    <border>
      <left style="medium">
        <color rgb="FF0000FF"/>
      </left>
      <right style="thin">
        <color indexed="64"/>
      </right>
      <top style="medium">
        <color rgb="FF0000FF"/>
      </top>
      <bottom style="thin">
        <color indexed="64"/>
      </bottom>
      <diagonal/>
    </border>
    <border>
      <left style="medium">
        <color rgb="FF0000FF"/>
      </left>
      <right style="thin">
        <color indexed="64"/>
      </right>
      <top style="thin">
        <color indexed="64"/>
      </top>
      <bottom style="thin">
        <color indexed="64"/>
      </bottom>
      <diagonal/>
    </border>
    <border>
      <left/>
      <right style="thin">
        <color indexed="64"/>
      </right>
      <top style="medium">
        <color rgb="FF0000FF"/>
      </top>
      <bottom style="medium">
        <color rgb="FF0000FF"/>
      </bottom>
      <diagonal/>
    </border>
    <border>
      <left style="thin">
        <color indexed="64"/>
      </left>
      <right style="thin">
        <color indexed="64"/>
      </right>
      <top style="medium">
        <color rgb="FF0000FF"/>
      </top>
      <bottom style="medium">
        <color rgb="FF0000FF"/>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rgb="FF0000FF"/>
      </top>
      <bottom style="thin">
        <color indexed="64"/>
      </bottom>
      <diagonal/>
    </border>
    <border>
      <left/>
      <right style="medium">
        <color rgb="FF0000FF"/>
      </right>
      <top style="medium">
        <color rgb="FF0000FF"/>
      </top>
      <bottom style="medium">
        <color rgb="FF0000FF"/>
      </bottom>
      <diagonal/>
    </border>
    <border>
      <left style="thin">
        <color indexed="64"/>
      </left>
      <right style="medium">
        <color rgb="FF0000FF"/>
      </right>
      <top style="medium">
        <color rgb="FF0000FF"/>
      </top>
      <bottom style="medium">
        <color rgb="FF0000FF"/>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rgb="FF0000FF"/>
      </right>
      <top style="medium">
        <color rgb="FF0000FF"/>
      </top>
      <bottom style="thin">
        <color indexed="64"/>
      </bottom>
      <diagonal/>
    </border>
    <border>
      <left style="thin">
        <color indexed="64"/>
      </left>
      <right style="medium">
        <color rgb="FF0000FF"/>
      </right>
      <top style="thin">
        <color indexed="64"/>
      </top>
      <bottom style="thin">
        <color indexed="64"/>
      </bottom>
      <diagonal/>
    </border>
    <border>
      <left style="medium">
        <color indexed="64"/>
      </left>
      <right/>
      <top/>
      <bottom/>
      <diagonal/>
    </border>
    <border>
      <left/>
      <right style="medium">
        <color indexed="64"/>
      </right>
      <top style="thin">
        <color indexed="64"/>
      </top>
      <bottom style="medium">
        <color indexed="64"/>
      </bottom>
      <diagonal/>
    </border>
    <border>
      <left/>
      <right style="thin">
        <color indexed="64"/>
      </right>
      <top/>
      <bottom/>
      <diagonal/>
    </border>
    <border>
      <left style="thin">
        <color indexed="64"/>
      </left>
      <right/>
      <top style="medium">
        <color rgb="FF0000FF"/>
      </top>
      <bottom style="medium">
        <color rgb="FF0000FF"/>
      </bottom>
      <diagonal/>
    </border>
    <border>
      <left style="medium">
        <color rgb="FF0000FF"/>
      </left>
      <right/>
      <top style="medium">
        <color rgb="FF0000FF"/>
      </top>
      <bottom/>
      <diagonal/>
    </border>
    <border>
      <left style="medium">
        <color rgb="FF0000FF"/>
      </left>
      <right/>
      <top/>
      <bottom style="thin">
        <color indexed="64"/>
      </bottom>
      <diagonal/>
    </border>
    <border>
      <left/>
      <right/>
      <top style="medium">
        <color rgb="FF0000FF"/>
      </top>
      <bottom/>
      <diagonal/>
    </border>
    <border>
      <left/>
      <right style="medium">
        <color rgb="FF0000FF"/>
      </right>
      <top style="medium">
        <color rgb="FF0000FF"/>
      </top>
      <bottom/>
      <diagonal/>
    </border>
    <border>
      <left/>
      <right style="medium">
        <color rgb="FF0000FF"/>
      </right>
      <top/>
      <bottom style="thin">
        <color indexed="64"/>
      </bottom>
      <diagonal/>
    </border>
    <border diagonalUp="1">
      <left/>
      <right style="thin">
        <color indexed="64"/>
      </right>
      <top style="thin">
        <color indexed="64"/>
      </top>
      <bottom style="thin">
        <color indexed="64"/>
      </bottom>
      <diagonal style="thin">
        <color indexed="64"/>
      </diagonal>
    </border>
    <border>
      <left/>
      <right style="medium">
        <color rgb="FF0000FF"/>
      </right>
      <top style="thin">
        <color indexed="64"/>
      </top>
      <bottom style="thin">
        <color indexed="64"/>
      </bottom>
      <diagonal/>
    </border>
    <border>
      <left style="medium">
        <color rgb="FF0000FF"/>
      </left>
      <right style="medium">
        <color rgb="FF0000FF"/>
      </right>
      <top style="medium">
        <color rgb="FF0000FF"/>
      </top>
      <bottom style="thin">
        <color indexed="64"/>
      </bottom>
      <diagonal/>
    </border>
    <border>
      <left style="medium">
        <color rgb="FF0000FF"/>
      </left>
      <right style="medium">
        <color rgb="FF0000FF"/>
      </right>
      <top style="thin">
        <color indexed="64"/>
      </top>
      <bottom style="thin">
        <color indexed="64"/>
      </bottom>
      <diagonal/>
    </border>
    <border>
      <left style="medium">
        <color rgb="FF0000FF"/>
      </left>
      <right style="medium">
        <color rgb="FF0000FF"/>
      </right>
      <top style="thin">
        <color indexed="64"/>
      </top>
      <bottom style="medium">
        <color rgb="FF0000FF"/>
      </bottom>
      <diagonal/>
    </border>
  </borders>
  <cellStyleXfs count="3">
    <xf numFmtId="0" fontId="0" fillId="0" borderId="0">
      <alignment vertical="center"/>
    </xf>
    <xf numFmtId="38" fontId="13" fillId="0" borderId="0" applyFont="0" applyFill="0" applyBorder="0" applyAlignment="0" applyProtection="0">
      <alignment vertical="center"/>
    </xf>
    <xf numFmtId="9" fontId="13" fillId="0" borderId="0" applyFont="0" applyFill="0" applyBorder="0" applyAlignment="0" applyProtection="0">
      <alignment vertical="center"/>
    </xf>
  </cellStyleXfs>
  <cellXfs count="384">
    <xf numFmtId="0" fontId="0" fillId="0" borderId="0" xfId="0">
      <alignment vertical="center"/>
    </xf>
    <xf numFmtId="0" fontId="0" fillId="2" borderId="0" xfId="0" applyFill="1">
      <alignment vertical="center"/>
    </xf>
    <xf numFmtId="0" fontId="0" fillId="2" borderId="0" xfId="0" applyFill="1" applyAlignment="1">
      <alignment horizontal="left" vertical="center"/>
    </xf>
    <xf numFmtId="0" fontId="2" fillId="2" borderId="0" xfId="0" applyFont="1" applyFill="1">
      <alignment vertical="center"/>
    </xf>
    <xf numFmtId="0" fontId="3" fillId="2" borderId="0" xfId="0" applyFont="1" applyFill="1" applyAlignment="1">
      <alignment horizontal="center" vertical="center"/>
    </xf>
    <xf numFmtId="0" fontId="4" fillId="2" borderId="0" xfId="0" applyFont="1" applyFill="1" applyAlignment="1">
      <alignment horizontal="left" vertical="center"/>
    </xf>
    <xf numFmtId="0" fontId="4" fillId="3" borderId="0" xfId="0" applyFont="1" applyFill="1">
      <alignment vertical="center"/>
    </xf>
    <xf numFmtId="0" fontId="5" fillId="2" borderId="0" xfId="0" applyFont="1" applyFill="1">
      <alignment vertical="center"/>
    </xf>
    <xf numFmtId="0" fontId="2" fillId="2" borderId="0" xfId="0" applyFont="1" applyFill="1" applyAlignment="1">
      <alignment horizontal="left" vertical="center" wrapText="1"/>
    </xf>
    <xf numFmtId="0" fontId="6" fillId="2" borderId="0" xfId="0" applyFont="1" applyFill="1">
      <alignment vertical="center"/>
    </xf>
    <xf numFmtId="0" fontId="2" fillId="4" borderId="1" xfId="0" applyFont="1" applyFill="1" applyBorder="1" applyAlignment="1">
      <alignment horizontal="center" vertical="center"/>
    </xf>
    <xf numFmtId="0" fontId="2" fillId="2" borderId="0" xfId="0" applyFont="1" applyFill="1" applyAlignment="1">
      <alignment horizontal="left" vertical="center"/>
    </xf>
    <xf numFmtId="0" fontId="7" fillId="2" borderId="0" xfId="0" applyFont="1" applyFill="1" applyAlignment="1">
      <alignment horizontal="left" vertical="center" wrapText="1" readingOrder="1"/>
    </xf>
    <xf numFmtId="0" fontId="0" fillId="3" borderId="0" xfId="0" applyFill="1">
      <alignment vertical="center"/>
    </xf>
    <xf numFmtId="0" fontId="2" fillId="4" borderId="2" xfId="0" applyFont="1" applyFill="1" applyBorder="1" applyAlignment="1">
      <alignment horizontal="center" vertical="center"/>
    </xf>
    <xf numFmtId="0" fontId="8" fillId="2" borderId="0" xfId="0" applyFont="1" applyFill="1" applyAlignment="1">
      <alignment horizontal="left" vertical="center" wrapText="1" readingOrder="1"/>
    </xf>
    <xf numFmtId="0" fontId="3" fillId="2" borderId="0" xfId="0" applyFont="1" applyFill="1" applyAlignment="1">
      <alignment horizontal="left" vertical="center"/>
    </xf>
    <xf numFmtId="0" fontId="9" fillId="2" borderId="0" xfId="0" applyFont="1" applyFill="1" applyAlignment="1">
      <alignment horizontal="center" vertical="center"/>
    </xf>
    <xf numFmtId="0" fontId="10" fillId="2" borderId="3" xfId="0" applyFont="1" applyFill="1" applyBorder="1" applyAlignment="1">
      <alignment horizontal="left" vertical="center"/>
    </xf>
    <xf numFmtId="0" fontId="9" fillId="5" borderId="4" xfId="0" applyFont="1" applyFill="1" applyBorder="1" applyAlignment="1">
      <alignment horizontal="center" vertical="center"/>
    </xf>
    <xf numFmtId="0" fontId="9" fillId="5" borderId="5" xfId="0" applyFont="1" applyFill="1" applyBorder="1" applyAlignment="1">
      <alignment horizontal="center" vertical="center"/>
    </xf>
    <xf numFmtId="0" fontId="9" fillId="5" borderId="6" xfId="0" applyFont="1" applyFill="1" applyBorder="1" applyAlignment="1">
      <alignment horizontal="center" vertical="center"/>
    </xf>
    <xf numFmtId="0" fontId="0" fillId="2" borderId="0" xfId="0" applyFill="1" applyBorder="1">
      <alignment vertical="center"/>
    </xf>
    <xf numFmtId="0" fontId="0" fillId="2" borderId="7" xfId="0" applyFill="1" applyBorder="1">
      <alignment vertical="center"/>
    </xf>
    <xf numFmtId="0" fontId="9" fillId="5" borderId="8" xfId="0" applyFont="1" applyFill="1" applyBorder="1" applyAlignment="1">
      <alignment horizontal="center" vertical="center"/>
    </xf>
    <xf numFmtId="0" fontId="9" fillId="2" borderId="0" xfId="0" applyFont="1" applyFill="1">
      <alignment vertical="center"/>
    </xf>
    <xf numFmtId="0" fontId="0" fillId="5" borderId="4" xfId="0" applyFill="1" applyBorder="1" applyAlignment="1">
      <alignment horizontal="center" vertical="center"/>
    </xf>
    <xf numFmtId="0" fontId="0" fillId="5" borderId="5" xfId="0" applyFill="1" applyBorder="1" applyAlignment="1">
      <alignment horizontal="center" vertical="center"/>
    </xf>
    <xf numFmtId="0" fontId="0" fillId="5" borderId="6" xfId="0" applyFill="1" applyBorder="1" applyAlignment="1">
      <alignment horizontal="center" vertical="center"/>
    </xf>
    <xf numFmtId="0" fontId="10" fillId="2" borderId="0" xfId="0" applyFont="1" applyFill="1">
      <alignment vertical="center"/>
    </xf>
    <xf numFmtId="0" fontId="11" fillId="5" borderId="9" xfId="0" applyFont="1" applyFill="1" applyBorder="1" applyAlignment="1">
      <alignment horizontal="center" vertical="center" wrapText="1"/>
    </xf>
    <xf numFmtId="0" fontId="0" fillId="4" borderId="9" xfId="0" applyFill="1" applyBorder="1">
      <alignment vertical="center"/>
    </xf>
    <xf numFmtId="0" fontId="0" fillId="4" borderId="9" xfId="0" applyFont="1" applyFill="1" applyBorder="1" applyAlignment="1">
      <alignment vertical="center" wrapText="1"/>
    </xf>
    <xf numFmtId="0" fontId="0" fillId="2" borderId="10" xfId="0" applyFill="1" applyBorder="1">
      <alignment vertical="center"/>
    </xf>
    <xf numFmtId="20" fontId="4" fillId="2" borderId="0" xfId="0" applyNumberFormat="1" applyFont="1" applyFill="1">
      <alignment vertical="center"/>
    </xf>
    <xf numFmtId="0" fontId="10" fillId="2" borderId="0" xfId="0" applyFont="1" applyFill="1" applyAlignment="1">
      <alignment horizontal="left" vertical="center"/>
    </xf>
    <xf numFmtId="0" fontId="9" fillId="2" borderId="0" xfId="0" applyFont="1" applyFill="1" applyAlignment="1">
      <alignment horizontal="left" vertical="center"/>
    </xf>
    <xf numFmtId="20" fontId="10" fillId="2" borderId="0" xfId="0" applyNumberFormat="1" applyFont="1" applyFill="1">
      <alignment vertical="center"/>
    </xf>
    <xf numFmtId="0" fontId="12" fillId="5" borderId="1" xfId="0" applyFont="1" applyFill="1" applyBorder="1" applyAlignment="1">
      <alignment horizontal="center" vertical="center" wrapText="1"/>
    </xf>
    <xf numFmtId="176" fontId="0" fillId="2" borderId="1" xfId="1" applyNumberFormat="1" applyFont="1" applyFill="1" applyBorder="1" applyAlignment="1">
      <alignment horizontal="center" vertical="center"/>
    </xf>
    <xf numFmtId="0" fontId="0" fillId="2" borderId="0" xfId="0" applyFill="1" applyBorder="1" applyAlignment="1">
      <alignment horizontal="center" vertical="center"/>
    </xf>
    <xf numFmtId="0" fontId="10" fillId="2" borderId="0" xfId="0" applyFont="1" applyFill="1" applyAlignment="1">
      <alignment vertical="center"/>
    </xf>
    <xf numFmtId="9" fontId="9" fillId="4" borderId="1" xfId="0" applyNumberFormat="1" applyFont="1" applyFill="1" applyBorder="1" applyAlignment="1">
      <alignment horizontal="center" vertical="center"/>
    </xf>
    <xf numFmtId="10" fontId="9" fillId="2" borderId="0" xfId="0" applyNumberFormat="1" applyFont="1" applyFill="1" applyBorder="1" applyAlignment="1">
      <alignment horizontal="left" vertical="center"/>
    </xf>
    <xf numFmtId="0" fontId="9" fillId="2" borderId="0" xfId="0" applyFont="1" applyFill="1" applyBorder="1" applyAlignment="1">
      <alignment horizontal="left" vertical="center"/>
    </xf>
    <xf numFmtId="9" fontId="9" fillId="4" borderId="9" xfId="0" applyNumberFormat="1" applyFont="1" applyFill="1" applyBorder="1" applyAlignment="1">
      <alignment horizontal="center" vertical="center"/>
    </xf>
    <xf numFmtId="0" fontId="4" fillId="2" borderId="0" xfId="0" applyFont="1" applyFill="1">
      <alignment vertical="center"/>
    </xf>
    <xf numFmtId="0" fontId="9" fillId="5" borderId="11" xfId="0" applyFont="1" applyFill="1" applyBorder="1" applyAlignment="1">
      <alignment horizontal="center" vertical="center"/>
    </xf>
    <xf numFmtId="0" fontId="9" fillId="5" borderId="9" xfId="0" applyFont="1" applyFill="1" applyBorder="1" applyAlignment="1">
      <alignment horizontal="center" vertical="center"/>
    </xf>
    <xf numFmtId="0" fontId="10" fillId="2" borderId="7" xfId="0" applyFont="1" applyFill="1" applyBorder="1" applyAlignment="1">
      <alignment horizontal="left" vertical="center"/>
    </xf>
    <xf numFmtId="0" fontId="9" fillId="5" borderId="9" xfId="0" applyFont="1" applyFill="1" applyBorder="1" applyAlignment="1">
      <alignment horizontal="center" vertical="center" wrapText="1"/>
    </xf>
    <xf numFmtId="0" fontId="0" fillId="4" borderId="9" xfId="0" applyFill="1" applyBorder="1" applyAlignment="1">
      <alignment vertical="center"/>
    </xf>
    <xf numFmtId="176" fontId="0" fillId="2" borderId="9" xfId="1" applyNumberFormat="1" applyFont="1" applyFill="1" applyBorder="1" applyAlignment="1">
      <alignment horizontal="center" vertical="center"/>
    </xf>
    <xf numFmtId="0" fontId="11" fillId="2" borderId="0" xfId="0" applyFont="1" applyFill="1" applyAlignment="1">
      <alignment horizontal="left" vertical="center"/>
    </xf>
    <xf numFmtId="0" fontId="11" fillId="2" borderId="9" xfId="0" applyFont="1" applyFill="1" applyBorder="1" applyAlignment="1">
      <alignment horizontal="center" vertical="center"/>
    </xf>
    <xf numFmtId="0" fontId="11" fillId="5" borderId="11"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1" fillId="2" borderId="0" xfId="0" applyFont="1" applyFill="1" applyAlignment="1">
      <alignment vertical="center"/>
    </xf>
    <xf numFmtId="0" fontId="9" fillId="6" borderId="12"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5" borderId="11" xfId="0" applyFont="1" applyFill="1" applyBorder="1" applyAlignment="1">
      <alignment horizontal="center" vertical="center" wrapText="1"/>
    </xf>
    <xf numFmtId="0" fontId="9" fillId="2" borderId="11" xfId="0" applyFont="1" applyFill="1" applyBorder="1" applyAlignment="1">
      <alignment horizontal="left" vertical="center"/>
    </xf>
    <xf numFmtId="0" fontId="9" fillId="2" borderId="9" xfId="0" applyFont="1" applyFill="1" applyBorder="1" applyAlignment="1">
      <alignment horizontal="center" vertical="center" wrapText="1"/>
    </xf>
    <xf numFmtId="0" fontId="11" fillId="5" borderId="4" xfId="0" applyFont="1" applyFill="1" applyBorder="1" applyAlignment="1">
      <alignment horizontal="center" vertical="center" wrapText="1"/>
    </xf>
    <xf numFmtId="38" fontId="9" fillId="2" borderId="14" xfId="1" applyFont="1" applyFill="1" applyBorder="1" applyAlignment="1">
      <alignment horizontal="center" vertical="center"/>
    </xf>
    <xf numFmtId="0" fontId="4" fillId="6" borderId="15" xfId="0" applyFont="1" applyFill="1" applyBorder="1" applyAlignment="1">
      <alignment horizontal="left" vertical="center"/>
    </xf>
    <xf numFmtId="0" fontId="0" fillId="2" borderId="0" xfId="0" applyFont="1" applyFill="1" applyBorder="1" applyAlignment="1">
      <alignment horizontal="left" vertical="center"/>
    </xf>
    <xf numFmtId="0" fontId="4" fillId="2" borderId="0" xfId="0" applyFont="1" applyFill="1" applyBorder="1" applyAlignment="1">
      <alignment horizontal="left" vertical="center"/>
    </xf>
    <xf numFmtId="0" fontId="0" fillId="2" borderId="0" xfId="0" applyFill="1" applyAlignment="1">
      <alignment horizontal="right" vertical="center"/>
    </xf>
    <xf numFmtId="0" fontId="0" fillId="2" borderId="0" xfId="0" applyFill="1" applyBorder="1" applyAlignment="1">
      <alignment vertical="center"/>
    </xf>
    <xf numFmtId="0" fontId="9" fillId="2" borderId="0" xfId="0" applyFont="1" applyFill="1" applyAlignment="1">
      <alignment vertical="center"/>
    </xf>
    <xf numFmtId="0" fontId="9" fillId="2" borderId="0" xfId="0" applyFont="1" applyFill="1" applyAlignment="1">
      <alignment vertical="top" wrapText="1"/>
    </xf>
    <xf numFmtId="0" fontId="0" fillId="4" borderId="16" xfId="0" applyFont="1" applyFill="1" applyBorder="1" applyAlignment="1">
      <alignment horizontal="center" vertical="center"/>
    </xf>
    <xf numFmtId="0" fontId="0" fillId="4" borderId="9" xfId="0" applyFont="1" applyFill="1" applyBorder="1" applyAlignment="1">
      <alignment horizontal="center" vertical="center"/>
    </xf>
    <xf numFmtId="0" fontId="0" fillId="4" borderId="17" xfId="0" applyFont="1" applyFill="1" applyBorder="1" applyAlignment="1">
      <alignment horizontal="center" vertical="center"/>
    </xf>
    <xf numFmtId="0" fontId="0" fillId="4" borderId="18" xfId="0" applyFill="1" applyBorder="1">
      <alignment vertical="center"/>
    </xf>
    <xf numFmtId="0" fontId="0" fillId="5" borderId="16" xfId="0" applyFill="1" applyBorder="1" applyAlignment="1">
      <alignment horizontal="center" vertical="center"/>
    </xf>
    <xf numFmtId="0" fontId="0" fillId="5" borderId="9" xfId="0" applyFill="1" applyBorder="1" applyAlignment="1">
      <alignment horizontal="center" vertical="center"/>
    </xf>
    <xf numFmtId="0" fontId="0" fillId="5" borderId="17" xfId="0" applyFill="1" applyBorder="1" applyAlignment="1">
      <alignment horizontal="center" vertical="center"/>
    </xf>
    <xf numFmtId="0" fontId="0" fillId="4" borderId="1" xfId="0" applyFill="1" applyBorder="1" applyAlignment="1">
      <alignment horizontal="center" vertical="center"/>
    </xf>
    <xf numFmtId="0" fontId="0" fillId="2" borderId="10" xfId="0" applyFill="1" applyBorder="1" applyAlignment="1">
      <alignment horizontal="center" vertical="center"/>
    </xf>
    <xf numFmtId="0" fontId="0" fillId="4" borderId="19" xfId="0" applyFill="1" applyBorder="1" applyAlignment="1">
      <alignment horizontal="center" vertical="center"/>
    </xf>
    <xf numFmtId="0" fontId="11" fillId="0" borderId="20" xfId="0" applyFont="1" applyFill="1" applyBorder="1" applyAlignment="1">
      <alignment horizontal="center" vertical="center"/>
    </xf>
    <xf numFmtId="0" fontId="12" fillId="5" borderId="21" xfId="0" applyFont="1" applyFill="1" applyBorder="1" applyAlignment="1">
      <alignment horizontal="center" vertical="center" wrapText="1"/>
    </xf>
    <xf numFmtId="176" fontId="0" fillId="2" borderId="21" xfId="1" applyNumberFormat="1" applyFont="1" applyFill="1" applyBorder="1" applyAlignment="1">
      <alignment horizontal="center" vertical="center"/>
    </xf>
    <xf numFmtId="9" fontId="9" fillId="4" borderId="2" xfId="0" applyNumberFormat="1" applyFont="1" applyFill="1" applyBorder="1" applyAlignment="1">
      <alignment horizontal="center" vertical="center"/>
    </xf>
    <xf numFmtId="10" fontId="9" fillId="2" borderId="0" xfId="0" applyNumberFormat="1" applyFont="1" applyFill="1" applyBorder="1" applyAlignment="1">
      <alignment horizontal="center" vertical="center"/>
    </xf>
    <xf numFmtId="0" fontId="0" fillId="2" borderId="9" xfId="0" applyFill="1" applyBorder="1" applyAlignment="1">
      <alignment horizontal="center" vertical="center"/>
    </xf>
    <xf numFmtId="0" fontId="9" fillId="6" borderId="22" xfId="0" applyFont="1" applyFill="1" applyBorder="1" applyAlignment="1">
      <alignment horizontal="center" vertical="center" wrapText="1"/>
    </xf>
    <xf numFmtId="0" fontId="9" fillId="6" borderId="23" xfId="0" applyFont="1" applyFill="1" applyBorder="1" applyAlignment="1">
      <alignment horizontal="center" vertical="center" wrapText="1"/>
    </xf>
    <xf numFmtId="0" fontId="9" fillId="4" borderId="9"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4" borderId="24"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11" fillId="5" borderId="25" xfId="0" applyFont="1" applyFill="1" applyBorder="1" applyAlignment="1">
      <alignment horizontal="center" vertical="center" wrapText="1"/>
    </xf>
    <xf numFmtId="38" fontId="9" fillId="2" borderId="26" xfId="1" applyFont="1" applyFill="1" applyBorder="1" applyAlignment="1">
      <alignment horizontal="center" vertical="center"/>
    </xf>
    <xf numFmtId="0" fontId="4" fillId="6" borderId="27" xfId="0" applyFont="1" applyFill="1" applyBorder="1" applyAlignment="1">
      <alignment horizontal="left" vertical="center"/>
    </xf>
    <xf numFmtId="0" fontId="9" fillId="2" borderId="0" xfId="0" applyNumberFormat="1" applyFont="1" applyFill="1" applyBorder="1" applyAlignment="1">
      <alignment horizontal="centerContinuous" vertical="center" wrapText="1"/>
    </xf>
    <xf numFmtId="0" fontId="11" fillId="2" borderId="28" xfId="0" applyFont="1" applyFill="1" applyBorder="1" applyAlignment="1">
      <alignment horizontal="center" vertical="center"/>
    </xf>
    <xf numFmtId="0" fontId="12" fillId="2" borderId="28"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4" fillId="2" borderId="0" xfId="0" applyFont="1" applyFill="1" applyAlignment="1">
      <alignment horizontal="center" vertical="center"/>
    </xf>
    <xf numFmtId="177" fontId="0" fillId="2" borderId="29" xfId="0" applyNumberFormat="1" applyFill="1" applyBorder="1">
      <alignment vertical="center"/>
    </xf>
    <xf numFmtId="0" fontId="0" fillId="2" borderId="30" xfId="0" applyFill="1" applyBorder="1">
      <alignment vertical="center"/>
    </xf>
    <xf numFmtId="0" fontId="0" fillId="2" borderId="31" xfId="0" applyFill="1" applyBorder="1">
      <alignment vertical="center"/>
    </xf>
    <xf numFmtId="0" fontId="0" fillId="4" borderId="2" xfId="0" applyFill="1" applyBorder="1" applyAlignment="1">
      <alignment horizontal="center" vertical="center"/>
    </xf>
    <xf numFmtId="0" fontId="0" fillId="6" borderId="32" xfId="0" applyFill="1" applyBorder="1" applyAlignment="1">
      <alignment horizontal="center" vertical="center"/>
    </xf>
    <xf numFmtId="0" fontId="11" fillId="5" borderId="1" xfId="0" applyFont="1" applyFill="1" applyBorder="1" applyAlignment="1">
      <alignment horizontal="center" vertical="center" wrapText="1"/>
    </xf>
    <xf numFmtId="0" fontId="0" fillId="4" borderId="21" xfId="0" applyFill="1" applyBorder="1" applyAlignment="1">
      <alignment horizontal="center" vertical="center"/>
    </xf>
    <xf numFmtId="0" fontId="0" fillId="4" borderId="10" xfId="0" applyFill="1" applyBorder="1" applyAlignment="1">
      <alignment horizontal="center" vertical="center"/>
    </xf>
    <xf numFmtId="0" fontId="11" fillId="0" borderId="33" xfId="0" applyFont="1" applyFill="1" applyBorder="1" applyAlignment="1">
      <alignment horizontal="center" vertical="center"/>
    </xf>
    <xf numFmtId="0" fontId="12" fillId="5" borderId="2" xfId="0" applyFont="1" applyFill="1" applyBorder="1" applyAlignment="1">
      <alignment horizontal="center" vertical="center" wrapText="1"/>
    </xf>
    <xf numFmtId="176" fontId="0" fillId="2" borderId="2" xfId="1" applyNumberFormat="1" applyFont="1" applyFill="1" applyBorder="1" applyAlignment="1">
      <alignment horizontal="center" vertical="center"/>
    </xf>
    <xf numFmtId="0" fontId="11" fillId="6" borderId="32" xfId="0" applyFont="1" applyFill="1" applyBorder="1" applyAlignment="1">
      <alignment horizontal="center" vertical="center"/>
    </xf>
    <xf numFmtId="38" fontId="9" fillId="2" borderId="9" xfId="0" applyNumberFormat="1" applyFont="1" applyFill="1" applyBorder="1" applyAlignment="1">
      <alignment horizontal="center" vertical="center"/>
    </xf>
    <xf numFmtId="0" fontId="9" fillId="2" borderId="0" xfId="0" applyFont="1" applyFill="1" applyBorder="1" applyAlignment="1">
      <alignment horizontal="center" vertical="center"/>
    </xf>
    <xf numFmtId="38" fontId="0" fillId="2" borderId="9" xfId="1" applyFont="1" applyFill="1" applyBorder="1" applyAlignment="1">
      <alignment vertical="center"/>
    </xf>
    <xf numFmtId="9" fontId="0" fillId="4" borderId="9" xfId="0" applyNumberFormat="1" applyFill="1" applyBorder="1" applyAlignment="1">
      <alignment horizontal="center" vertical="center"/>
    </xf>
    <xf numFmtId="0" fontId="0" fillId="2" borderId="24" xfId="0" applyFill="1" applyBorder="1" applyAlignment="1">
      <alignment horizontal="center" vertical="center"/>
    </xf>
    <xf numFmtId="0" fontId="0" fillId="2" borderId="34" xfId="0" applyFill="1" applyBorder="1" applyAlignment="1">
      <alignment horizontal="center" vertical="center"/>
    </xf>
    <xf numFmtId="0" fontId="0" fillId="5" borderId="9" xfId="0" applyFill="1" applyBorder="1" applyAlignment="1">
      <alignment horizontal="center" vertical="center" wrapText="1"/>
    </xf>
    <xf numFmtId="38" fontId="0" fillId="2" borderId="9" xfId="1" applyFont="1" applyFill="1" applyBorder="1" applyAlignment="1">
      <alignment horizontal="center" vertical="center"/>
    </xf>
    <xf numFmtId="0" fontId="9" fillId="2" borderId="2" xfId="0" applyFont="1" applyFill="1" applyBorder="1" applyAlignment="1">
      <alignment horizontal="center" vertical="center" wrapText="1"/>
    </xf>
    <xf numFmtId="178" fontId="0" fillId="2" borderId="1" xfId="1" applyNumberFormat="1" applyFont="1" applyFill="1" applyBorder="1" applyAlignment="1">
      <alignment horizontal="center" vertical="distributed"/>
    </xf>
    <xf numFmtId="178" fontId="0" fillId="2" borderId="35" xfId="1" applyNumberFormat="1" applyFont="1" applyFill="1" applyBorder="1" applyAlignment="1">
      <alignment horizontal="center" vertical="distributed"/>
    </xf>
    <xf numFmtId="178" fontId="0" fillId="2" borderId="36" xfId="1" applyNumberFormat="1" applyFont="1" applyFill="1" applyBorder="1" applyAlignment="1">
      <alignment horizontal="center" vertical="distributed"/>
    </xf>
    <xf numFmtId="0" fontId="11" fillId="6" borderId="37" xfId="0" applyFont="1" applyFill="1" applyBorder="1" applyAlignment="1">
      <alignment horizontal="center" vertical="center" wrapText="1"/>
    </xf>
    <xf numFmtId="38" fontId="9" fillId="2" borderId="38" xfId="1" applyFont="1" applyFill="1" applyBorder="1" applyAlignment="1">
      <alignment horizontal="center" vertical="center" wrapText="1"/>
    </xf>
    <xf numFmtId="0" fontId="0" fillId="6" borderId="39" xfId="0" applyFill="1" applyBorder="1" applyAlignment="1">
      <alignment horizontal="center" vertical="center"/>
    </xf>
    <xf numFmtId="176" fontId="0" fillId="0" borderId="1" xfId="1" applyNumberFormat="1" applyFont="1" applyFill="1" applyBorder="1" applyAlignment="1">
      <alignment horizontal="center" vertical="center"/>
    </xf>
    <xf numFmtId="176" fontId="0" fillId="0" borderId="35" xfId="1" applyNumberFormat="1" applyFont="1" applyFill="1" applyBorder="1" applyAlignment="1">
      <alignment horizontal="center" vertical="center"/>
    </xf>
    <xf numFmtId="176" fontId="0" fillId="0" borderId="36" xfId="1" applyNumberFormat="1" applyFont="1" applyFill="1" applyBorder="1" applyAlignment="1">
      <alignment horizontal="center" vertical="center"/>
    </xf>
    <xf numFmtId="0" fontId="11" fillId="6" borderId="39" xfId="0" applyFont="1" applyFill="1" applyBorder="1" applyAlignment="1">
      <alignment horizontal="center" vertical="center"/>
    </xf>
    <xf numFmtId="176" fontId="9" fillId="2" borderId="1" xfId="1" applyNumberFormat="1" applyFont="1" applyFill="1" applyBorder="1" applyAlignment="1">
      <alignment horizontal="center" vertical="center"/>
    </xf>
    <xf numFmtId="0" fontId="9" fillId="2" borderId="0" xfId="0" applyFont="1" applyFill="1" applyBorder="1" applyAlignment="1">
      <alignment horizontal="centerContinuous" vertical="center"/>
    </xf>
    <xf numFmtId="0" fontId="9" fillId="5" borderId="19" xfId="0" applyFont="1" applyFill="1" applyBorder="1" applyAlignment="1">
      <alignment horizontal="center" vertical="center" wrapText="1"/>
    </xf>
    <xf numFmtId="0" fontId="9" fillId="5" borderId="40" xfId="0" applyFont="1" applyFill="1" applyBorder="1" applyAlignment="1">
      <alignment horizontal="center" vertical="center"/>
    </xf>
    <xf numFmtId="0" fontId="14" fillId="2" borderId="0" xfId="0" applyFont="1" applyFill="1" applyAlignment="1">
      <alignment horizontal="left" vertical="center"/>
    </xf>
    <xf numFmtId="38" fontId="0" fillId="2" borderId="1" xfId="1" applyFont="1" applyFill="1" applyBorder="1" applyAlignment="1">
      <alignment horizontal="center" vertical="center"/>
    </xf>
    <xf numFmtId="9" fontId="0" fillId="2" borderId="9" xfId="0" applyNumberFormat="1" applyFill="1" applyBorder="1" applyAlignment="1">
      <alignment horizontal="center" vertical="center"/>
    </xf>
    <xf numFmtId="0" fontId="0" fillId="4" borderId="24" xfId="0" applyFill="1" applyBorder="1" applyAlignment="1">
      <alignment horizontal="center" vertical="center"/>
    </xf>
    <xf numFmtId="0" fontId="0" fillId="0" borderId="8" xfId="0" applyFill="1" applyBorder="1" applyAlignment="1">
      <alignment horizontal="center" vertical="center"/>
    </xf>
    <xf numFmtId="38" fontId="0" fillId="2" borderId="41" xfId="1" applyFont="1" applyFill="1" applyBorder="1" applyAlignment="1">
      <alignment horizontal="center" vertical="distributed"/>
    </xf>
    <xf numFmtId="38" fontId="0" fillId="2" borderId="42" xfId="1" applyFont="1" applyFill="1" applyBorder="1" applyAlignment="1">
      <alignment horizontal="center" vertical="distributed"/>
    </xf>
    <xf numFmtId="0" fontId="0" fillId="2" borderId="0" xfId="0" applyFill="1" applyBorder="1" applyAlignment="1">
      <alignment horizontal="center" vertical="distributed"/>
    </xf>
    <xf numFmtId="0" fontId="0" fillId="0" borderId="8" xfId="0" applyFill="1" applyBorder="1" applyAlignment="1">
      <alignment horizontal="center" vertical="distributed"/>
    </xf>
    <xf numFmtId="0" fontId="11" fillId="2" borderId="9" xfId="0" applyFont="1" applyFill="1" applyBorder="1" applyAlignment="1">
      <alignment horizontal="center" vertical="center" wrapText="1"/>
    </xf>
    <xf numFmtId="179" fontId="0" fillId="2" borderId="1" xfId="0" applyNumberFormat="1" applyFill="1" applyBorder="1" applyAlignment="1">
      <alignment horizontal="center" vertical="distributed"/>
    </xf>
    <xf numFmtId="178" fontId="0" fillId="2" borderId="2" xfId="1" applyNumberFormat="1" applyFont="1" applyFill="1" applyBorder="1" applyAlignment="1">
      <alignment horizontal="center" vertical="distributed"/>
    </xf>
    <xf numFmtId="178" fontId="0" fillId="2" borderId="43" xfId="1" applyNumberFormat="1" applyFont="1" applyFill="1" applyBorder="1" applyAlignment="1">
      <alignment horizontal="center" vertical="distributed"/>
    </xf>
    <xf numFmtId="178" fontId="0" fillId="2" borderId="44" xfId="1" applyNumberFormat="1" applyFont="1" applyFill="1" applyBorder="1" applyAlignment="1">
      <alignment horizontal="center" vertical="distributed"/>
    </xf>
    <xf numFmtId="0" fontId="11" fillId="6" borderId="45" xfId="0" applyFont="1" applyFill="1" applyBorder="1" applyAlignment="1">
      <alignment horizontal="center" vertical="center" wrapText="1"/>
    </xf>
    <xf numFmtId="38" fontId="9" fillId="2" borderId="46" xfId="1" applyFont="1" applyFill="1" applyBorder="1" applyAlignment="1">
      <alignment horizontal="center" vertical="center" wrapText="1"/>
    </xf>
    <xf numFmtId="0" fontId="0" fillId="2" borderId="0" xfId="0" applyFill="1" applyAlignment="1">
      <alignment horizontal="center" vertical="center"/>
    </xf>
    <xf numFmtId="176" fontId="0" fillId="0" borderId="21" xfId="1" applyNumberFormat="1" applyFont="1" applyFill="1" applyBorder="1" applyAlignment="1">
      <alignment horizontal="center" vertical="center"/>
    </xf>
    <xf numFmtId="176" fontId="0" fillId="0" borderId="26" xfId="1" applyNumberFormat="1" applyFont="1" applyFill="1" applyBorder="1" applyAlignment="1">
      <alignment horizontal="center" vertical="center"/>
    </xf>
    <xf numFmtId="176" fontId="0" fillId="0" borderId="47" xfId="1" applyNumberFormat="1" applyFont="1" applyFill="1" applyBorder="1" applyAlignment="1">
      <alignment horizontal="center" vertical="center"/>
    </xf>
    <xf numFmtId="176" fontId="9" fillId="2" borderId="2" xfId="1" applyNumberFormat="1" applyFont="1" applyFill="1" applyBorder="1" applyAlignment="1">
      <alignment horizontal="center" vertical="center"/>
    </xf>
    <xf numFmtId="0" fontId="0" fillId="2" borderId="9" xfId="0" applyFill="1" applyBorder="1" applyAlignment="1">
      <alignment vertical="center"/>
    </xf>
    <xf numFmtId="0" fontId="0" fillId="2" borderId="24" xfId="0" applyFill="1" applyBorder="1" applyAlignment="1">
      <alignment vertical="center"/>
    </xf>
    <xf numFmtId="0" fontId="0" fillId="0" borderId="20" xfId="0" applyFill="1" applyBorder="1" applyAlignment="1">
      <alignment horizontal="center" vertical="center"/>
    </xf>
    <xf numFmtId="180" fontId="0" fillId="2" borderId="9" xfId="0" applyNumberFormat="1" applyFill="1" applyBorder="1" applyAlignment="1">
      <alignment horizontal="center" vertical="center"/>
    </xf>
    <xf numFmtId="0" fontId="9" fillId="5" borderId="10" xfId="0" applyFont="1" applyFill="1" applyBorder="1" applyAlignment="1">
      <alignment horizontal="center" vertical="center"/>
    </xf>
    <xf numFmtId="0" fontId="9" fillId="5" borderId="7" xfId="0" applyFont="1" applyFill="1" applyBorder="1" applyAlignment="1">
      <alignment horizontal="center" vertical="center"/>
    </xf>
    <xf numFmtId="38" fontId="0" fillId="2" borderId="2" xfId="1" applyFont="1" applyFill="1" applyBorder="1" applyAlignment="1">
      <alignment horizontal="center" vertical="center"/>
    </xf>
    <xf numFmtId="38" fontId="0" fillId="2" borderId="24" xfId="1" applyFont="1" applyFill="1" applyBorder="1" applyAlignment="1">
      <alignment horizontal="center" vertical="center"/>
    </xf>
    <xf numFmtId="38" fontId="0" fillId="2" borderId="18" xfId="1" applyFont="1" applyFill="1" applyBorder="1" applyAlignment="1">
      <alignment horizontal="center" vertical="center"/>
    </xf>
    <xf numFmtId="176" fontId="0" fillId="2" borderId="18" xfId="1" applyNumberFormat="1" applyFont="1" applyFill="1" applyBorder="1" applyAlignment="1">
      <alignment horizontal="center" vertical="center"/>
    </xf>
    <xf numFmtId="181" fontId="0" fillId="2" borderId="0" xfId="0" applyNumberFormat="1" applyFill="1" applyBorder="1" applyAlignment="1">
      <alignment horizontal="center" vertical="center"/>
    </xf>
    <xf numFmtId="179" fontId="0" fillId="2" borderId="2" xfId="0" applyNumberFormat="1" applyFill="1" applyBorder="1" applyAlignment="1">
      <alignment horizontal="center" vertical="distributed"/>
    </xf>
    <xf numFmtId="0" fontId="11" fillId="2" borderId="0" xfId="0" applyFont="1" applyFill="1" applyBorder="1" applyAlignment="1">
      <alignment vertical="center" wrapText="1"/>
    </xf>
    <xf numFmtId="0" fontId="11" fillId="6" borderId="48" xfId="0" applyFont="1" applyFill="1" applyBorder="1" applyAlignment="1">
      <alignment horizontal="center" vertical="center" wrapText="1"/>
    </xf>
    <xf numFmtId="38" fontId="9" fillId="2" borderId="49" xfId="1" applyFont="1" applyFill="1" applyBorder="1" applyAlignment="1">
      <alignment horizontal="center" vertical="center" wrapText="1"/>
    </xf>
    <xf numFmtId="38" fontId="0" fillId="2" borderId="3" xfId="1" applyFont="1" applyFill="1" applyBorder="1" applyAlignment="1">
      <alignment horizontal="center" vertical="center"/>
    </xf>
    <xf numFmtId="38" fontId="0" fillId="2" borderId="0" xfId="1" applyFont="1" applyFill="1" applyBorder="1" applyAlignment="1">
      <alignment horizontal="center" vertical="center"/>
    </xf>
    <xf numFmtId="0" fontId="11" fillId="5" borderId="16" xfId="0" applyFont="1" applyFill="1" applyBorder="1" applyAlignment="1">
      <alignment horizontal="center" vertical="center" shrinkToFit="1"/>
    </xf>
    <xf numFmtId="176" fontId="0" fillId="0" borderId="2" xfId="1" applyNumberFormat="1" applyFont="1" applyFill="1" applyBorder="1" applyAlignment="1">
      <alignment horizontal="center" vertical="center"/>
    </xf>
    <xf numFmtId="176" fontId="0" fillId="0" borderId="43" xfId="1" applyNumberFormat="1" applyFont="1" applyFill="1" applyBorder="1" applyAlignment="1">
      <alignment horizontal="center" vertical="center"/>
    </xf>
    <xf numFmtId="176" fontId="0" fillId="0" borderId="44" xfId="1" applyNumberFormat="1" applyFont="1" applyFill="1" applyBorder="1" applyAlignment="1">
      <alignment horizontal="center" vertical="center"/>
    </xf>
    <xf numFmtId="0" fontId="0" fillId="2" borderId="50" xfId="0" applyFill="1" applyBorder="1" applyAlignment="1">
      <alignment horizontal="center" vertical="center"/>
    </xf>
    <xf numFmtId="0" fontId="0" fillId="0" borderId="47" xfId="0" applyFill="1" applyBorder="1" applyAlignment="1">
      <alignment horizontal="center" vertical="center"/>
    </xf>
    <xf numFmtId="0" fontId="9" fillId="5" borderId="51" xfId="0" applyFont="1" applyFill="1" applyBorder="1" applyAlignment="1">
      <alignment horizontal="center" vertical="center"/>
    </xf>
    <xf numFmtId="0" fontId="9" fillId="5" borderId="52" xfId="0" applyFont="1" applyFill="1" applyBorder="1" applyAlignment="1">
      <alignment horizontal="center" vertical="center"/>
    </xf>
    <xf numFmtId="0" fontId="11" fillId="2" borderId="0" xfId="0" applyFont="1" applyFill="1" applyBorder="1" applyAlignment="1">
      <alignment vertical="center"/>
    </xf>
    <xf numFmtId="0" fontId="11" fillId="2" borderId="0" xfId="0" applyFont="1" applyFill="1" applyBorder="1" applyAlignment="1">
      <alignment horizontal="center" vertical="center" wrapText="1"/>
    </xf>
    <xf numFmtId="182" fontId="0" fillId="2" borderId="0" xfId="0" applyNumberFormat="1" applyFill="1" applyBorder="1" applyAlignment="1">
      <alignment horizontal="center" vertical="center"/>
    </xf>
    <xf numFmtId="38" fontId="0" fillId="4" borderId="16" xfId="1" applyFont="1" applyFill="1" applyBorder="1" applyAlignment="1">
      <alignment vertical="center"/>
    </xf>
    <xf numFmtId="0" fontId="11" fillId="5" borderId="20" xfId="0" applyFont="1" applyFill="1" applyBorder="1" applyAlignment="1">
      <alignment horizontal="center" vertical="center"/>
    </xf>
    <xf numFmtId="0" fontId="0" fillId="2" borderId="1" xfId="0" applyFill="1" applyBorder="1" applyAlignment="1">
      <alignment horizontal="center" vertical="center"/>
    </xf>
    <xf numFmtId="0" fontId="11" fillId="2" borderId="0" xfId="0" applyFont="1" applyFill="1" applyBorder="1" applyAlignment="1">
      <alignment horizontal="center" vertical="center"/>
    </xf>
    <xf numFmtId="179" fontId="9" fillId="2" borderId="0" xfId="0" applyNumberFormat="1" applyFont="1" applyFill="1" applyBorder="1" applyAlignment="1">
      <alignment horizontal="centerContinuous" vertical="center"/>
    </xf>
    <xf numFmtId="176" fontId="0" fillId="0" borderId="9" xfId="1" applyNumberFormat="1" applyFont="1" applyFill="1" applyBorder="1" applyAlignment="1">
      <alignment vertical="center"/>
    </xf>
    <xf numFmtId="176" fontId="0" fillId="0" borderId="24" xfId="1" applyNumberFormat="1" applyFont="1" applyFill="1" applyBorder="1" applyAlignment="1">
      <alignment vertical="center"/>
    </xf>
    <xf numFmtId="0" fontId="0" fillId="2" borderId="19" xfId="0" applyFill="1" applyBorder="1" applyAlignment="1">
      <alignment horizontal="center" vertical="center"/>
    </xf>
    <xf numFmtId="0" fontId="0" fillId="2" borderId="40" xfId="0" applyFill="1" applyBorder="1" applyAlignment="1">
      <alignment horizontal="center" vertical="center"/>
    </xf>
    <xf numFmtId="0" fontId="14" fillId="2" borderId="0" xfId="0" applyFont="1" applyFill="1" applyAlignment="1">
      <alignment horizontal="center" vertical="center"/>
    </xf>
    <xf numFmtId="0" fontId="9" fillId="2" borderId="0" xfId="0" applyFont="1" applyFill="1" applyAlignment="1">
      <alignment horizontal="center" vertical="center" wrapText="1"/>
    </xf>
    <xf numFmtId="0" fontId="15" fillId="6" borderId="15" xfId="0" applyFont="1" applyFill="1" applyBorder="1" applyAlignment="1">
      <alignment horizontal="center" vertical="center" wrapText="1"/>
    </xf>
    <xf numFmtId="0" fontId="12" fillId="2" borderId="0" xfId="0" applyFont="1" applyFill="1" applyBorder="1" applyAlignment="1">
      <alignment vertical="center" wrapText="1"/>
    </xf>
    <xf numFmtId="0" fontId="11" fillId="6" borderId="53" xfId="0" applyFont="1" applyFill="1" applyBorder="1" applyAlignment="1">
      <alignment horizontal="center" vertical="center" wrapText="1"/>
    </xf>
    <xf numFmtId="0" fontId="14" fillId="2" borderId="0" xfId="0" applyFont="1" applyFill="1" applyBorder="1" applyAlignment="1">
      <alignment horizontal="center" vertical="center"/>
    </xf>
    <xf numFmtId="0" fontId="11" fillId="5" borderId="25" xfId="0" applyFont="1" applyFill="1" applyBorder="1" applyAlignment="1">
      <alignment horizontal="center" vertical="center"/>
    </xf>
    <xf numFmtId="0" fontId="11" fillId="5" borderId="33" xfId="0" applyFont="1" applyFill="1" applyBorder="1" applyAlignment="1">
      <alignment horizontal="center" vertical="center"/>
    </xf>
    <xf numFmtId="0" fontId="0" fillId="0" borderId="1" xfId="0" applyFill="1" applyBorder="1" applyAlignment="1">
      <alignment horizontal="center" vertical="center"/>
    </xf>
    <xf numFmtId="38" fontId="0" fillId="2" borderId="54" xfId="1" applyFont="1" applyFill="1" applyBorder="1" applyAlignment="1">
      <alignment vertical="center"/>
    </xf>
    <xf numFmtId="0" fontId="12" fillId="5" borderId="20"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0" fillId="0" borderId="33" xfId="0" applyFill="1" applyBorder="1" applyAlignment="1">
      <alignment horizontal="center" vertical="center"/>
    </xf>
    <xf numFmtId="0" fontId="9" fillId="6" borderId="55" xfId="0" applyFont="1" applyFill="1" applyBorder="1" applyAlignment="1">
      <alignment horizontal="center" vertical="center" wrapText="1"/>
    </xf>
    <xf numFmtId="0" fontId="9" fillId="6" borderId="56" xfId="0" applyFont="1" applyFill="1" applyBorder="1" applyAlignment="1">
      <alignment horizontal="center" vertical="center"/>
    </xf>
    <xf numFmtId="38" fontId="0" fillId="2" borderId="38" xfId="1" applyFont="1" applyFill="1" applyBorder="1" applyAlignment="1">
      <alignment horizontal="center" vertical="center"/>
    </xf>
    <xf numFmtId="38" fontId="0" fillId="2" borderId="21" xfId="1" applyFont="1" applyFill="1" applyBorder="1" applyAlignment="1">
      <alignment horizontal="center" vertical="center"/>
    </xf>
    <xf numFmtId="0" fontId="0" fillId="5" borderId="11" xfId="0" applyFill="1" applyBorder="1" applyAlignment="1">
      <alignment horizontal="center" vertical="center"/>
    </xf>
    <xf numFmtId="0" fontId="0" fillId="5" borderId="1" xfId="0" applyFill="1" applyBorder="1" applyAlignment="1">
      <alignment horizontal="center" vertical="center"/>
    </xf>
    <xf numFmtId="0" fontId="15" fillId="6" borderId="57" xfId="0" applyFont="1" applyFill="1" applyBorder="1" applyAlignment="1">
      <alignment horizontal="center" vertical="center" wrapText="1"/>
    </xf>
    <xf numFmtId="0" fontId="11" fillId="6" borderId="58" xfId="0" applyFont="1" applyFill="1" applyBorder="1" applyAlignment="1">
      <alignment horizontal="center" vertical="center" wrapText="1"/>
    </xf>
    <xf numFmtId="0" fontId="11" fillId="6" borderId="37" xfId="0" applyFont="1" applyFill="1" applyBorder="1" applyAlignment="1">
      <alignment horizontal="center" vertical="center"/>
    </xf>
    <xf numFmtId="40" fontId="0" fillId="2" borderId="38" xfId="1" applyNumberFormat="1" applyFont="1" applyFill="1" applyBorder="1" applyAlignment="1">
      <alignment horizontal="center" vertical="center"/>
    </xf>
    <xf numFmtId="0" fontId="11" fillId="5" borderId="59" xfId="0" applyFont="1" applyFill="1" applyBorder="1" applyAlignment="1">
      <alignment horizontal="center" vertical="center"/>
    </xf>
    <xf numFmtId="0" fontId="9" fillId="5" borderId="1" xfId="0" applyFont="1" applyFill="1" applyBorder="1" applyAlignment="1">
      <alignment horizontal="center" vertical="center" wrapText="1"/>
    </xf>
    <xf numFmtId="176" fontId="0" fillId="2" borderId="60" xfId="1" applyNumberFormat="1" applyFont="1" applyFill="1" applyBorder="1" applyAlignment="1">
      <alignment horizontal="center" vertical="center"/>
    </xf>
    <xf numFmtId="0" fontId="0" fillId="0" borderId="60" xfId="0" applyFill="1" applyBorder="1" applyAlignment="1">
      <alignment horizontal="center" vertical="center"/>
    </xf>
    <xf numFmtId="0" fontId="12" fillId="5" borderId="47" xfId="0" applyFont="1" applyFill="1" applyBorder="1" applyAlignment="1">
      <alignment horizontal="center" vertical="center" wrapText="1"/>
    </xf>
    <xf numFmtId="0" fontId="11" fillId="6" borderId="55" xfId="0" applyFont="1" applyFill="1" applyBorder="1" applyAlignment="1">
      <alignment horizontal="center" vertical="center" wrapText="1"/>
    </xf>
    <xf numFmtId="38" fontId="9" fillId="2" borderId="38" xfId="1" applyNumberFormat="1" applyFont="1" applyFill="1" applyBorder="1" applyAlignment="1">
      <alignment horizontal="center" vertical="center"/>
    </xf>
    <xf numFmtId="176" fontId="0" fillId="2" borderId="24" xfId="1" applyNumberFormat="1" applyFont="1" applyFill="1" applyBorder="1" applyAlignment="1">
      <alignment horizontal="center" vertical="center"/>
    </xf>
    <xf numFmtId="176" fontId="0" fillId="2" borderId="61" xfId="1" applyNumberFormat="1" applyFont="1" applyFill="1" applyBorder="1" applyAlignment="1">
      <alignment horizontal="center" vertical="center"/>
    </xf>
    <xf numFmtId="179" fontId="0" fillId="2" borderId="0" xfId="0" applyNumberFormat="1" applyFill="1" applyBorder="1" applyAlignment="1">
      <alignment horizontal="center" vertical="center"/>
    </xf>
    <xf numFmtId="0" fontId="9" fillId="6" borderId="62" xfId="0" applyFont="1" applyFill="1" applyBorder="1" applyAlignment="1">
      <alignment horizontal="center" vertical="center"/>
    </xf>
    <xf numFmtId="0" fontId="9" fillId="6" borderId="9" xfId="0" applyFont="1" applyFill="1" applyBorder="1" applyAlignment="1">
      <alignment horizontal="center" vertical="center"/>
    </xf>
    <xf numFmtId="38" fontId="0" fillId="2" borderId="46" xfId="1" applyFont="1" applyFill="1" applyBorder="1" applyAlignment="1">
      <alignment horizontal="center" vertical="center"/>
    </xf>
    <xf numFmtId="0" fontId="0" fillId="5" borderId="2" xfId="0" applyFill="1" applyBorder="1" applyAlignment="1">
      <alignment horizontal="center" vertical="center"/>
    </xf>
    <xf numFmtId="38" fontId="0" fillId="2" borderId="63" xfId="1" applyFont="1" applyFill="1" applyBorder="1" applyAlignment="1">
      <alignment horizontal="center" vertical="center"/>
    </xf>
    <xf numFmtId="178" fontId="0" fillId="2" borderId="64" xfId="1" applyNumberFormat="1" applyFont="1" applyFill="1" applyBorder="1" applyAlignment="1">
      <alignment horizontal="center" vertical="center"/>
    </xf>
    <xf numFmtId="0" fontId="11" fillId="6" borderId="45" xfId="0" applyFont="1" applyFill="1" applyBorder="1" applyAlignment="1">
      <alignment horizontal="center" vertical="center"/>
    </xf>
    <xf numFmtId="40" fontId="0" fillId="2" borderId="46" xfId="1" applyNumberFormat="1" applyFont="1" applyFill="1" applyBorder="1" applyAlignment="1">
      <alignment horizontal="center" vertical="center"/>
    </xf>
    <xf numFmtId="0" fontId="11" fillId="5" borderId="65" xfId="0" applyFont="1" applyFill="1" applyBorder="1" applyAlignment="1">
      <alignment horizontal="center" vertical="center"/>
    </xf>
    <xf numFmtId="176" fontId="0" fillId="0" borderId="66" xfId="1" applyNumberFormat="1" applyFont="1" applyFill="1" applyBorder="1" applyAlignment="1">
      <alignment horizontal="center" vertical="center"/>
    </xf>
    <xf numFmtId="176" fontId="0" fillId="0" borderId="14" xfId="1" applyNumberFormat="1" applyFont="1" applyFill="1" applyBorder="1" applyAlignment="1">
      <alignment horizontal="center" vertical="center"/>
    </xf>
    <xf numFmtId="0" fontId="12" fillId="5" borderId="4" xfId="0" applyFont="1" applyFill="1" applyBorder="1" applyAlignment="1">
      <alignment horizontal="center" vertical="center" wrapText="1"/>
    </xf>
    <xf numFmtId="0" fontId="12" fillId="5" borderId="33" xfId="0" applyFont="1" applyFill="1" applyBorder="1" applyAlignment="1">
      <alignment horizontal="center" vertical="center" wrapText="1"/>
    </xf>
    <xf numFmtId="0" fontId="11" fillId="6" borderId="62" xfId="0" applyFont="1" applyFill="1" applyBorder="1" applyAlignment="1">
      <alignment horizontal="center" vertical="center" wrapText="1"/>
    </xf>
    <xf numFmtId="38" fontId="9" fillId="2" borderId="46" xfId="1" applyNumberFormat="1" applyFont="1" applyFill="1" applyBorder="1" applyAlignment="1">
      <alignment horizontal="center" vertical="center"/>
    </xf>
    <xf numFmtId="9" fontId="0" fillId="2" borderId="2" xfId="0" applyNumberFormat="1" applyFill="1" applyBorder="1" applyAlignment="1">
      <alignment horizontal="center" vertical="center"/>
    </xf>
    <xf numFmtId="38" fontId="0" fillId="4" borderId="29" xfId="1" applyFont="1" applyFill="1" applyBorder="1" applyAlignment="1">
      <alignment vertical="center"/>
    </xf>
    <xf numFmtId="0" fontId="0" fillId="4" borderId="30" xfId="0" applyFont="1" applyFill="1" applyBorder="1" applyAlignment="1">
      <alignment horizontal="center" vertical="center"/>
    </xf>
    <xf numFmtId="0" fontId="0" fillId="4" borderId="31" xfId="0" applyFont="1" applyFill="1" applyBorder="1" applyAlignment="1">
      <alignment horizontal="center" vertical="center"/>
    </xf>
    <xf numFmtId="0" fontId="11" fillId="5" borderId="16" xfId="0" applyFont="1" applyFill="1" applyBorder="1" applyAlignment="1">
      <alignment horizontal="center" vertical="center" wrapText="1"/>
    </xf>
    <xf numFmtId="0" fontId="12" fillId="5" borderId="16" xfId="0" applyFont="1" applyFill="1" applyBorder="1" applyAlignment="1">
      <alignment horizontal="center" vertical="center" wrapText="1"/>
    </xf>
    <xf numFmtId="0" fontId="9" fillId="4" borderId="18" xfId="0" applyFont="1" applyFill="1" applyBorder="1" applyAlignment="1">
      <alignment horizontal="center" vertical="center" wrapText="1"/>
    </xf>
    <xf numFmtId="0" fontId="11" fillId="6" borderId="67" xfId="0" applyFont="1" applyFill="1" applyBorder="1" applyAlignment="1">
      <alignment horizontal="center" vertical="center" wrapText="1"/>
    </xf>
    <xf numFmtId="38" fontId="9" fillId="2" borderId="49" xfId="1" applyNumberFormat="1" applyFont="1" applyFill="1" applyBorder="1" applyAlignment="1">
      <alignment horizontal="center" vertical="center"/>
    </xf>
    <xf numFmtId="0" fontId="9" fillId="6" borderId="67" xfId="0" applyFont="1" applyFill="1" applyBorder="1" applyAlignment="1">
      <alignment horizontal="center" vertical="center"/>
    </xf>
    <xf numFmtId="0" fontId="9" fillId="6" borderId="68" xfId="0" applyFont="1" applyFill="1" applyBorder="1" applyAlignment="1">
      <alignment horizontal="center" vertical="center"/>
    </xf>
    <xf numFmtId="38" fontId="0" fillId="2" borderId="49" xfId="1" applyFont="1" applyFill="1" applyBorder="1" applyAlignment="1">
      <alignment horizontal="center" vertical="center"/>
    </xf>
    <xf numFmtId="0" fontId="12" fillId="6" borderId="15" xfId="0" applyFont="1" applyFill="1" applyBorder="1" applyAlignment="1">
      <alignment horizontal="center" vertical="center" wrapText="1"/>
    </xf>
    <xf numFmtId="0" fontId="11" fillId="6" borderId="48" xfId="0" applyFont="1" applyFill="1" applyBorder="1" applyAlignment="1">
      <alignment horizontal="center" vertical="center"/>
    </xf>
    <xf numFmtId="40" fontId="0" fillId="2" borderId="49" xfId="1" applyNumberFormat="1" applyFont="1" applyFill="1" applyBorder="1" applyAlignment="1">
      <alignment horizontal="center" vertical="center"/>
    </xf>
    <xf numFmtId="0" fontId="0" fillId="2" borderId="0" xfId="0" applyFill="1" applyAlignment="1">
      <alignment vertical="top" wrapText="1"/>
    </xf>
    <xf numFmtId="38" fontId="0" fillId="2" borderId="69" xfId="1" applyFont="1" applyFill="1" applyBorder="1" applyAlignment="1">
      <alignment vertical="center"/>
    </xf>
    <xf numFmtId="0" fontId="11" fillId="2" borderId="69" xfId="0" applyFont="1" applyFill="1" applyBorder="1" applyAlignment="1">
      <alignment horizontal="center" vertical="center"/>
    </xf>
    <xf numFmtId="0" fontId="0" fillId="2" borderId="69" xfId="0" applyFont="1" applyFill="1" applyBorder="1" applyAlignment="1">
      <alignment horizontal="center" vertical="center"/>
    </xf>
    <xf numFmtId="0" fontId="11" fillId="5" borderId="29" xfId="0" applyFont="1" applyFill="1" applyBorder="1" applyAlignment="1">
      <alignment horizontal="center" vertical="center" wrapText="1"/>
    </xf>
    <xf numFmtId="176" fontId="0" fillId="0" borderId="60" xfId="1" applyNumberFormat="1" applyFont="1" applyFill="1" applyBorder="1" applyAlignment="1">
      <alignment horizontal="center" vertical="center"/>
    </xf>
    <xf numFmtId="176" fontId="0" fillId="0" borderId="70" xfId="1" applyNumberFormat="1" applyFont="1" applyFill="1" applyBorder="1" applyAlignment="1">
      <alignment horizontal="center" vertical="center"/>
    </xf>
    <xf numFmtId="0" fontId="12" fillId="5" borderId="29" xfId="0" applyFont="1" applyFill="1" applyBorder="1" applyAlignment="1">
      <alignment horizontal="center" vertical="center" wrapText="1"/>
    </xf>
    <xf numFmtId="0" fontId="9" fillId="2" borderId="0" xfId="0" applyFont="1" applyFill="1" applyBorder="1" applyAlignment="1">
      <alignment vertical="center" wrapText="1"/>
    </xf>
    <xf numFmtId="0" fontId="0" fillId="2" borderId="0" xfId="0" applyFill="1" applyBorder="1" applyAlignment="1">
      <alignment horizontal="centerContinuous" vertical="center"/>
    </xf>
    <xf numFmtId="0" fontId="12" fillId="6" borderId="27" xfId="0" applyFont="1" applyFill="1" applyBorder="1" applyAlignment="1">
      <alignment horizontal="center" vertical="center" wrapText="1"/>
    </xf>
    <xf numFmtId="0" fontId="0" fillId="4" borderId="35" xfId="0" applyFill="1" applyBorder="1" applyAlignment="1">
      <alignment horizontal="center" vertical="center"/>
    </xf>
    <xf numFmtId="0" fontId="10" fillId="2" borderId="0" xfId="0" applyFont="1" applyFill="1" applyBorder="1" applyAlignment="1">
      <alignment horizontal="left" vertical="center"/>
    </xf>
    <xf numFmtId="38" fontId="0" fillId="2" borderId="71" xfId="1" applyFont="1" applyFill="1" applyBorder="1" applyAlignment="1">
      <alignment vertical="center"/>
    </xf>
    <xf numFmtId="0" fontId="11" fillId="2" borderId="71" xfId="0" applyFont="1" applyFill="1" applyBorder="1" applyAlignment="1">
      <alignment horizontal="center" vertical="center"/>
    </xf>
    <xf numFmtId="0" fontId="0" fillId="2" borderId="71" xfId="0" applyFont="1" applyFill="1" applyBorder="1" applyAlignment="1">
      <alignment horizontal="center" vertical="center"/>
    </xf>
    <xf numFmtId="0" fontId="11" fillId="2" borderId="0" xfId="0" applyFont="1" applyFill="1" applyAlignment="1">
      <alignment vertical="top" wrapText="1"/>
    </xf>
    <xf numFmtId="0" fontId="11" fillId="2" borderId="0" xfId="0" applyFont="1" applyFill="1" applyAlignment="1">
      <alignment vertical="center" wrapText="1"/>
    </xf>
    <xf numFmtId="0" fontId="11" fillId="2" borderId="0" xfId="0" applyFont="1" applyFill="1">
      <alignment vertical="center"/>
    </xf>
    <xf numFmtId="0" fontId="11" fillId="5" borderId="2" xfId="0" applyFont="1" applyFill="1" applyBorder="1" applyAlignment="1">
      <alignment horizontal="center" vertical="center" wrapText="1"/>
    </xf>
    <xf numFmtId="0" fontId="0" fillId="4" borderId="43" xfId="0" applyFill="1" applyBorder="1" applyAlignment="1">
      <alignment horizontal="center" vertical="center"/>
    </xf>
    <xf numFmtId="38" fontId="0" fillId="2" borderId="72" xfId="1" applyFont="1" applyFill="1" applyBorder="1" applyAlignment="1">
      <alignment horizontal="center" vertical="center"/>
    </xf>
    <xf numFmtId="179" fontId="0" fillId="2" borderId="0" xfId="0" applyNumberFormat="1" applyFont="1" applyFill="1" applyBorder="1" applyAlignment="1">
      <alignment horizontal="centerContinuous" vertical="center"/>
    </xf>
    <xf numFmtId="0" fontId="0" fillId="5" borderId="19" xfId="0" applyFill="1" applyBorder="1" applyAlignment="1">
      <alignment horizontal="center" vertical="center"/>
    </xf>
    <xf numFmtId="0" fontId="0" fillId="5" borderId="40" xfId="0" applyFill="1" applyBorder="1" applyAlignment="1">
      <alignment horizontal="center" vertical="center"/>
    </xf>
    <xf numFmtId="0" fontId="9" fillId="5" borderId="1" xfId="0" applyFont="1" applyFill="1" applyBorder="1" applyAlignment="1">
      <alignment horizontal="center" vertical="center"/>
    </xf>
    <xf numFmtId="0" fontId="11" fillId="5" borderId="35" xfId="0" applyFont="1" applyFill="1" applyBorder="1" applyAlignment="1">
      <alignment horizontal="center" vertical="center" wrapText="1"/>
    </xf>
    <xf numFmtId="0" fontId="0" fillId="2" borderId="20" xfId="0" applyFill="1" applyBorder="1" applyAlignment="1">
      <alignment horizontal="center" vertical="center"/>
    </xf>
    <xf numFmtId="0" fontId="0" fillId="2" borderId="0" xfId="0" applyFill="1" applyAlignment="1">
      <alignment vertical="top"/>
    </xf>
    <xf numFmtId="0" fontId="11" fillId="5" borderId="1" xfId="0" applyFont="1" applyFill="1" applyBorder="1" applyAlignment="1">
      <alignment horizontal="center" vertical="center"/>
    </xf>
    <xf numFmtId="0" fontId="12" fillId="6" borderId="57" xfId="0" applyFont="1" applyFill="1" applyBorder="1" applyAlignment="1">
      <alignment horizontal="center" vertical="center" wrapText="1"/>
    </xf>
    <xf numFmtId="38" fontId="0" fillId="2" borderId="1" xfId="1" applyFont="1" applyFill="1" applyBorder="1" applyAlignment="1">
      <alignment horizontal="center" vertical="center" wrapText="1"/>
    </xf>
    <xf numFmtId="38" fontId="0" fillId="2" borderId="35" xfId="1" applyFont="1" applyFill="1" applyBorder="1" applyAlignment="1">
      <alignment horizontal="center" vertical="center" wrapText="1"/>
    </xf>
    <xf numFmtId="38" fontId="0" fillId="2" borderId="36" xfId="1" applyFont="1" applyFill="1" applyBorder="1" applyAlignment="1">
      <alignment horizontal="center" vertical="center"/>
    </xf>
    <xf numFmtId="0" fontId="0" fillId="2" borderId="0" xfId="0" applyFont="1" applyFill="1" applyBorder="1" applyAlignment="1">
      <alignment horizontal="right" vertical="center"/>
    </xf>
    <xf numFmtId="0" fontId="9" fillId="2" borderId="0" xfId="0" applyFont="1" applyFill="1" applyBorder="1" applyAlignment="1">
      <alignment vertical="center"/>
    </xf>
    <xf numFmtId="0" fontId="0" fillId="5" borderId="10" xfId="0" applyFill="1" applyBorder="1" applyAlignment="1">
      <alignment horizontal="center" vertical="center"/>
    </xf>
    <xf numFmtId="0" fontId="0" fillId="5" borderId="7" xfId="0" applyFill="1" applyBorder="1" applyAlignment="1">
      <alignment horizontal="center" vertical="center"/>
    </xf>
    <xf numFmtId="0" fontId="9" fillId="5" borderId="2" xfId="0" applyFont="1" applyFill="1" applyBorder="1" applyAlignment="1">
      <alignment horizontal="center" vertical="center"/>
    </xf>
    <xf numFmtId="0" fontId="11" fillId="5" borderId="43" xfId="0" applyFont="1" applyFill="1" applyBorder="1" applyAlignment="1">
      <alignment horizontal="center" vertical="center" wrapText="1"/>
    </xf>
    <xf numFmtId="0" fontId="0" fillId="2" borderId="33" xfId="0" applyFill="1" applyBorder="1" applyAlignment="1">
      <alignment horizontal="center" vertical="center"/>
    </xf>
    <xf numFmtId="0" fontId="11" fillId="2" borderId="0" xfId="0" applyFont="1" applyFill="1" applyBorder="1" applyAlignment="1">
      <alignment horizontal="left" vertical="top" wrapText="1"/>
    </xf>
    <xf numFmtId="0" fontId="0" fillId="0" borderId="7" xfId="0"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center" vertical="center"/>
    </xf>
    <xf numFmtId="0" fontId="0" fillId="0" borderId="2" xfId="0" applyBorder="1" applyAlignment="1">
      <alignment vertical="center"/>
    </xf>
    <xf numFmtId="38" fontId="0" fillId="2" borderId="2" xfId="1" applyFont="1" applyFill="1" applyBorder="1" applyAlignment="1">
      <alignment horizontal="center" vertical="center" wrapText="1"/>
    </xf>
    <xf numFmtId="38" fontId="0" fillId="2" borderId="43" xfId="1" applyFont="1" applyFill="1" applyBorder="1" applyAlignment="1">
      <alignment horizontal="center" vertical="center" wrapText="1"/>
    </xf>
    <xf numFmtId="38" fontId="0" fillId="2" borderId="44" xfId="1" applyFont="1" applyFill="1" applyBorder="1" applyAlignment="1">
      <alignment horizontal="center" vertical="center"/>
    </xf>
    <xf numFmtId="0" fontId="9" fillId="2" borderId="3" xfId="0" applyFont="1" applyFill="1" applyBorder="1" applyAlignment="1">
      <alignment horizontal="center" vertical="center"/>
    </xf>
    <xf numFmtId="0" fontId="9" fillId="2" borderId="0" xfId="0" applyFont="1" applyFill="1" applyBorder="1" applyAlignment="1">
      <alignment horizontal="center" vertical="center" shrinkToFit="1"/>
    </xf>
    <xf numFmtId="38" fontId="0" fillId="4" borderId="1" xfId="1" applyFont="1" applyFill="1" applyBorder="1" applyAlignment="1">
      <alignment horizontal="center" vertical="center"/>
    </xf>
    <xf numFmtId="38" fontId="0" fillId="4" borderId="35" xfId="1" applyFont="1" applyFill="1" applyBorder="1" applyAlignment="1">
      <alignment horizontal="center" vertical="center"/>
    </xf>
    <xf numFmtId="182" fontId="11" fillId="2" borderId="0" xfId="0" applyNumberFormat="1" applyFont="1" applyFill="1" applyBorder="1" applyAlignment="1">
      <alignment horizontal="centerContinuous" vertical="center" wrapText="1"/>
    </xf>
    <xf numFmtId="182" fontId="0" fillId="2" borderId="0" xfId="0" applyNumberFormat="1" applyFill="1" applyBorder="1" applyAlignment="1">
      <alignment horizontal="centerContinuous" vertical="center"/>
    </xf>
    <xf numFmtId="182" fontId="0" fillId="2" borderId="0" xfId="0" applyNumberFormat="1" applyFill="1" applyBorder="1" applyAlignment="1">
      <alignment horizontal="left" vertical="center"/>
    </xf>
    <xf numFmtId="38" fontId="0" fillId="4" borderId="21" xfId="1" applyFont="1" applyFill="1" applyBorder="1" applyAlignment="1">
      <alignment horizontal="center" vertical="center"/>
    </xf>
    <xf numFmtId="38" fontId="0" fillId="4" borderId="26" xfId="1" applyFont="1" applyFill="1" applyBorder="1" applyAlignment="1">
      <alignment horizontal="center" vertical="center"/>
    </xf>
    <xf numFmtId="38" fontId="0" fillId="2" borderId="47" xfId="1" applyFont="1" applyFill="1" applyBorder="1" applyAlignment="1">
      <alignment horizontal="center" vertical="center"/>
    </xf>
    <xf numFmtId="0" fontId="16" fillId="6" borderId="73" xfId="0" applyFont="1" applyFill="1" applyBorder="1" applyAlignment="1">
      <alignment horizontal="center" vertical="center" wrapText="1"/>
    </xf>
    <xf numFmtId="0" fontId="16" fillId="6" borderId="74" xfId="0" applyFont="1" applyFill="1" applyBorder="1" applyAlignment="1">
      <alignment horizontal="center" vertical="center" wrapText="1"/>
    </xf>
    <xf numFmtId="0" fontId="16" fillId="6" borderId="75" xfId="0" applyFont="1" applyFill="1" applyBorder="1" applyAlignment="1">
      <alignment horizontal="center" vertical="center" wrapText="1"/>
    </xf>
    <xf numFmtId="0" fontId="16" fillId="6" borderId="7" xfId="0" applyFont="1" applyFill="1" applyBorder="1" applyAlignment="1">
      <alignment horizontal="center" vertical="center" wrapText="1"/>
    </xf>
    <xf numFmtId="0" fontId="16" fillId="6" borderId="76" xfId="0" applyFont="1" applyFill="1" applyBorder="1" applyAlignment="1">
      <alignment horizontal="center" vertical="center" wrapText="1"/>
    </xf>
    <xf numFmtId="0" fontId="16" fillId="6" borderId="77" xfId="0" applyFont="1" applyFill="1" applyBorder="1" applyAlignment="1">
      <alignment horizontal="center" vertical="center" wrapText="1"/>
    </xf>
    <xf numFmtId="182" fontId="0" fillId="2" borderId="0" xfId="0" applyNumberFormat="1" applyFill="1" applyAlignment="1">
      <alignment horizontal="left" vertical="center"/>
    </xf>
    <xf numFmtId="0" fontId="16" fillId="2" borderId="0" xfId="0" applyFont="1" applyFill="1" applyBorder="1" applyAlignment="1">
      <alignment vertical="center" wrapText="1"/>
    </xf>
    <xf numFmtId="0" fontId="0" fillId="5" borderId="51" xfId="0" applyFill="1" applyBorder="1" applyAlignment="1">
      <alignment horizontal="center" vertical="center"/>
    </xf>
    <xf numFmtId="0" fontId="0" fillId="5" borderId="52" xfId="0" applyFill="1" applyBorder="1" applyAlignment="1">
      <alignment horizontal="center" vertical="center"/>
    </xf>
    <xf numFmtId="38" fontId="0" fillId="4" borderId="2" xfId="1" applyFont="1" applyFill="1" applyBorder="1" applyAlignment="1">
      <alignment horizontal="center" vertical="center"/>
    </xf>
    <xf numFmtId="38" fontId="0" fillId="4" borderId="43" xfId="1" applyFont="1" applyFill="1" applyBorder="1" applyAlignment="1">
      <alignment horizontal="center" vertical="center"/>
    </xf>
    <xf numFmtId="9" fontId="0" fillId="2" borderId="0" xfId="0" applyNumberFormat="1" applyFill="1" applyBorder="1" applyAlignment="1">
      <alignment vertical="center"/>
    </xf>
    <xf numFmtId="38" fontId="0" fillId="2" borderId="0" xfId="1" applyFont="1" applyFill="1" applyAlignment="1">
      <alignment horizontal="center" vertical="center"/>
    </xf>
    <xf numFmtId="0" fontId="9" fillId="2" borderId="78" xfId="0" applyFont="1" applyFill="1" applyBorder="1" applyAlignment="1">
      <alignment horizontal="center" vertical="center"/>
    </xf>
    <xf numFmtId="0" fontId="11" fillId="5" borderId="2" xfId="0" applyFont="1" applyFill="1" applyBorder="1" applyAlignment="1">
      <alignment horizontal="center" vertical="center"/>
    </xf>
    <xf numFmtId="0" fontId="9" fillId="2" borderId="11" xfId="0" applyFont="1" applyFill="1" applyBorder="1" applyAlignment="1">
      <alignment horizontal="center" vertical="center"/>
    </xf>
    <xf numFmtId="0" fontId="11" fillId="5" borderId="9" xfId="0" applyFont="1" applyFill="1" applyBorder="1" applyAlignment="1">
      <alignment horizontal="center" vertical="center"/>
    </xf>
    <xf numFmtId="0" fontId="11" fillId="2" borderId="0" xfId="0" applyFont="1" applyFill="1" applyBorder="1" applyAlignment="1">
      <alignment horizontal="center" vertical="top" wrapText="1"/>
    </xf>
    <xf numFmtId="0" fontId="16" fillId="2" borderId="0" xfId="0" applyFont="1" applyFill="1" applyBorder="1" applyAlignment="1">
      <alignment vertical="center"/>
    </xf>
    <xf numFmtId="176" fontId="0" fillId="2" borderId="38" xfId="1" applyNumberFormat="1" applyFont="1" applyFill="1" applyBorder="1" applyAlignment="1">
      <alignment horizontal="center" vertical="center"/>
    </xf>
    <xf numFmtId="176" fontId="0" fillId="2" borderId="46" xfId="1" applyNumberFormat="1" applyFont="1" applyFill="1" applyBorder="1" applyAlignment="1">
      <alignment horizontal="center" vertical="center"/>
    </xf>
    <xf numFmtId="0" fontId="11" fillId="2" borderId="20" xfId="0" applyFont="1" applyFill="1" applyBorder="1" applyAlignment="1">
      <alignment horizontal="center" vertical="top" wrapText="1"/>
    </xf>
    <xf numFmtId="0" fontId="11" fillId="5" borderId="21" xfId="0" applyFont="1" applyFill="1" applyBorder="1" applyAlignment="1">
      <alignment horizontal="center" vertical="center" wrapText="1"/>
    </xf>
    <xf numFmtId="0" fontId="0" fillId="4" borderId="26" xfId="0" applyFill="1" applyBorder="1" applyAlignment="1">
      <alignment horizontal="center" vertical="center"/>
    </xf>
    <xf numFmtId="0" fontId="11" fillId="2" borderId="47" xfId="0" applyFont="1" applyFill="1" applyBorder="1" applyAlignment="1">
      <alignment horizontal="center" vertical="top" wrapText="1"/>
    </xf>
    <xf numFmtId="0" fontId="0" fillId="0" borderId="79" xfId="0" applyBorder="1" applyAlignment="1">
      <alignment horizontal="center" vertical="center"/>
    </xf>
    <xf numFmtId="0" fontId="11" fillId="2" borderId="0" xfId="0" applyFont="1" applyFill="1" applyAlignment="1">
      <alignment horizontal="right" vertical="center"/>
    </xf>
    <xf numFmtId="0" fontId="0" fillId="4" borderId="24" xfId="0" applyFill="1" applyBorder="1" applyAlignment="1">
      <alignment vertical="center"/>
    </xf>
    <xf numFmtId="0" fontId="11" fillId="2" borderId="33" xfId="0" applyFont="1" applyFill="1" applyBorder="1" applyAlignment="1">
      <alignment horizontal="center" vertical="top" wrapText="1"/>
    </xf>
    <xf numFmtId="38" fontId="0" fillId="2" borderId="0" xfId="1" applyFont="1" applyFill="1" applyBorder="1" applyAlignment="1">
      <alignment vertical="top" wrapText="1"/>
    </xf>
    <xf numFmtId="0" fontId="0" fillId="2" borderId="0" xfId="0" applyFont="1" applyFill="1" applyBorder="1" applyAlignment="1">
      <alignment vertical="top" wrapText="1"/>
    </xf>
    <xf numFmtId="0" fontId="11" fillId="6" borderId="80" xfId="0" applyFont="1" applyFill="1" applyBorder="1" applyAlignment="1">
      <alignment horizontal="center" vertical="center" wrapText="1"/>
    </xf>
    <xf numFmtId="38" fontId="0" fillId="2" borderId="81" xfId="1" applyFont="1" applyFill="1" applyBorder="1" applyAlignment="1">
      <alignment horizontal="center" vertical="center"/>
    </xf>
    <xf numFmtId="38" fontId="0" fillId="2" borderId="82" xfId="1" applyFont="1" applyFill="1" applyBorder="1" applyAlignment="1">
      <alignment horizontal="center" vertical="center"/>
    </xf>
    <xf numFmtId="176" fontId="0" fillId="2" borderId="49" xfId="1" applyNumberFormat="1" applyFont="1" applyFill="1" applyBorder="1" applyAlignment="1">
      <alignment horizontal="center" vertical="center"/>
    </xf>
    <xf numFmtId="0" fontId="4" fillId="2" borderId="0" xfId="0" applyFont="1" applyFill="1" applyAlignment="1">
      <alignment vertical="center"/>
    </xf>
    <xf numFmtId="38" fontId="0" fillId="0" borderId="9" xfId="1" applyFont="1" applyFill="1" applyBorder="1" applyAlignment="1">
      <alignment vertical="center"/>
    </xf>
    <xf numFmtId="38" fontId="0" fillId="2" borderId="18" xfId="1" applyFont="1" applyFill="1" applyBorder="1" applyAlignment="1">
      <alignment vertical="top" wrapText="1"/>
    </xf>
    <xf numFmtId="38" fontId="0" fillId="0" borderId="1" xfId="1" applyFont="1" applyFill="1" applyBorder="1" applyAlignment="1">
      <alignment horizontal="center" vertical="center"/>
    </xf>
    <xf numFmtId="38" fontId="0" fillId="0" borderId="35" xfId="1" applyFont="1" applyFill="1" applyBorder="1" applyAlignment="1">
      <alignment horizontal="center" vertical="center"/>
    </xf>
    <xf numFmtId="38" fontId="0" fillId="0" borderId="21" xfId="1" applyFont="1" applyFill="1" applyBorder="1" applyAlignment="1">
      <alignment horizontal="center" vertical="center"/>
    </xf>
    <xf numFmtId="38" fontId="0" fillId="0" borderId="26" xfId="1" applyFont="1" applyFill="1" applyBorder="1" applyAlignment="1">
      <alignment horizontal="center" vertical="center"/>
    </xf>
    <xf numFmtId="38" fontId="0" fillId="0" borderId="2" xfId="1" applyFont="1" applyFill="1" applyBorder="1" applyAlignment="1">
      <alignment horizontal="center" vertical="center"/>
    </xf>
    <xf numFmtId="38" fontId="0" fillId="0" borderId="43" xfId="1" applyFont="1" applyFill="1" applyBorder="1" applyAlignment="1">
      <alignment horizontal="center" vertical="center"/>
    </xf>
    <xf numFmtId="0" fontId="0" fillId="0" borderId="35" xfId="0" applyFill="1" applyBorder="1" applyAlignment="1">
      <alignment horizontal="center" vertical="center"/>
    </xf>
    <xf numFmtId="0" fontId="0" fillId="0" borderId="21" xfId="0" applyFill="1" applyBorder="1" applyAlignment="1">
      <alignment horizontal="center" vertical="center"/>
    </xf>
    <xf numFmtId="0" fontId="0" fillId="0" borderId="26" xfId="0" applyFill="1" applyBorder="1" applyAlignment="1">
      <alignment horizontal="center" vertical="center"/>
    </xf>
    <xf numFmtId="0" fontId="0" fillId="0" borderId="43" xfId="0" applyFill="1" applyBorder="1" applyAlignment="1">
      <alignment horizontal="center" vertical="center"/>
    </xf>
    <xf numFmtId="0" fontId="0" fillId="0" borderId="9" xfId="0" applyFill="1" applyBorder="1" applyAlignment="1">
      <alignment vertical="center"/>
    </xf>
    <xf numFmtId="0" fontId="0" fillId="0" borderId="24" xfId="0" applyFill="1" applyBorder="1" applyAlignment="1">
      <alignment vertical="center"/>
    </xf>
    <xf numFmtId="0" fontId="0" fillId="2" borderId="0" xfId="0" applyFill="1" applyAlignment="1">
      <alignment horizontal="center" vertical="center" wrapText="1"/>
    </xf>
    <xf numFmtId="0" fontId="11" fillId="5" borderId="19" xfId="0" applyFont="1" applyFill="1" applyBorder="1" applyAlignment="1">
      <alignment horizontal="center" vertical="center" wrapText="1"/>
    </xf>
    <xf numFmtId="0" fontId="9" fillId="5" borderId="21"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21" xfId="0" applyFont="1" applyFill="1" applyBorder="1" applyAlignment="1">
      <alignment horizontal="center" vertical="center"/>
    </xf>
    <xf numFmtId="0" fontId="9" fillId="5" borderId="2" xfId="0" applyFont="1" applyFill="1" applyBorder="1" applyAlignment="1">
      <alignment horizontal="center" vertical="center" wrapText="1"/>
    </xf>
    <xf numFmtId="0" fontId="11" fillId="5" borderId="51" xfId="0" applyFont="1" applyFill="1" applyBorder="1" applyAlignment="1">
      <alignment horizontal="center" vertical="center" wrapText="1"/>
    </xf>
    <xf numFmtId="1" fontId="9" fillId="2" borderId="9" xfId="0" applyNumberFormat="1" applyFont="1" applyFill="1" applyBorder="1" applyAlignment="1">
      <alignment horizontal="center" vertical="center"/>
    </xf>
    <xf numFmtId="183" fontId="9" fillId="2" borderId="9" xfId="0" applyNumberFormat="1" applyFont="1" applyFill="1" applyBorder="1" applyAlignment="1">
      <alignment horizontal="center" vertical="center"/>
    </xf>
    <xf numFmtId="184" fontId="9" fillId="2" borderId="9" xfId="0" applyNumberFormat="1" applyFont="1" applyFill="1" applyBorder="1" applyAlignment="1">
      <alignment horizontal="center" vertical="center"/>
    </xf>
    <xf numFmtId="185" fontId="9" fillId="2" borderId="9" xfId="0" applyNumberFormat="1" applyFont="1" applyFill="1" applyBorder="1" applyAlignment="1">
      <alignment horizontal="center" vertical="center"/>
    </xf>
    <xf numFmtId="0" fontId="11" fillId="5" borderId="2" xfId="0" applyFont="1" applyFill="1" applyBorder="1" applyAlignment="1">
      <alignment horizontal="center" vertical="center" shrinkToFit="1"/>
    </xf>
    <xf numFmtId="9" fontId="9" fillId="0" borderId="9" xfId="2" applyFont="1" applyFill="1" applyBorder="1" applyAlignment="1">
      <alignment horizontal="center" vertical="center" wrapText="1"/>
    </xf>
    <xf numFmtId="0" fontId="17" fillId="2" borderId="0" xfId="0" applyFont="1" applyFill="1" applyAlignment="1">
      <alignment horizontal="center" vertical="center"/>
    </xf>
    <xf numFmtId="9" fontId="9" fillId="2" borderId="9" xfId="2" applyFont="1" applyFill="1" applyBorder="1" applyAlignment="1">
      <alignment horizontal="center" vertical="center"/>
    </xf>
  </cellXfs>
  <cellStyles count="3">
    <cellStyle name="標準" xfId="0" builtinId="0"/>
    <cellStyle name="桁区切り" xfId="1" builtinId="6"/>
    <cellStyle name="パーセント" xfId="2" builtinId="5"/>
  </cellStyles>
  <tableStyles count="0" defaultTableStyle="TableStyleMedium2" defaultPivotStyle="PivotStyleLight16"/>
  <colors>
    <mruColors>
      <color rgb="FF0000FF"/>
      <color rgb="FF66FFFF"/>
    </mruColors>
  </colors>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worksheet" Target="worksheets/sheet3.xml" Id="rId3" /><Relationship Type="http://schemas.openxmlformats.org/officeDocument/2006/relationships/worksheet" Target="worksheets/sheet4.xml" Id="rId4" /><Relationship Type="http://schemas.openxmlformats.org/officeDocument/2006/relationships/worksheet" Target="worksheets/sheet5.xml" Id="rId5" /><Relationship Type="http://schemas.openxmlformats.org/officeDocument/2006/relationships/worksheet" Target="worksheets/sheet6.xml" Id="rId6" /><Relationship Type="http://schemas.openxmlformats.org/officeDocument/2006/relationships/worksheet" Target="worksheets/sheet7.xml" Id="rId7" /><Relationship Type="http://schemas.openxmlformats.org/officeDocument/2006/relationships/worksheet" Target="worksheets/sheet8.xml" Id="rId8" /><Relationship Type="http://schemas.openxmlformats.org/officeDocument/2006/relationships/worksheet" Target="worksheets/sheet9.xml" Id="rId9" /><Relationship Type="http://schemas.openxmlformats.org/officeDocument/2006/relationships/worksheet" Target="worksheets/sheet10.xml" Id="rId10" /><Relationship Type="http://schemas.openxmlformats.org/officeDocument/2006/relationships/theme" Target="theme/theme1.xml" Id="rId11" /><Relationship Type="http://schemas.openxmlformats.org/officeDocument/2006/relationships/sharedStrings" Target="sharedStrings.xml" Id="rId12" /><Relationship Type="http://schemas.openxmlformats.org/officeDocument/2006/relationships/styles" Target="styles.xml" Id="rId13"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ctr" anchorCtr="1"/>
          <a:lstStyle/>
          <a:p>
            <a:pPr algn="ctr" rtl="0">
              <a:defRPr sz="1400" i="0" u="none" strike="noStrike" kern="1200" spc="0" baseline="0">
                <a:solidFill>
                  <a:schemeClr val="tx1">
                    <a:lumMod val="65000"/>
                    <a:lumOff val="35000"/>
                  </a:schemeClr>
                </a:solidFill>
                <a:latin typeface="+mn-lt"/>
                <a:ea typeface="+mn-ea"/>
                <a:cs typeface="+mn-cs"/>
              </a:defRPr>
            </a:pPr>
            <a:r>
              <a:rPr lang="en-US" altLang="ja-JP" sz="1400" b="1" i="0" u="none" strike="noStrike" kern="1200" spc="0" baseline="0">
                <a:solidFill>
                  <a:schemeClr val="tx1">
                    <a:lumMod val="65000"/>
                    <a:lumOff val="35000"/>
                  </a:schemeClr>
                </a:solidFill>
                <a:latin typeface="+mn-lt"/>
                <a:ea typeface="+mn-ea"/>
                <a:cs typeface="+mn-cs"/>
              </a:rPr>
              <a:t>1.</a:t>
            </a:r>
            <a:r>
              <a:rPr lang="en-US" altLang="ja-JP" sz="1400" b="1" i="0" u="none" strike="noStrike" kern="1200" spc="0" baseline="0">
                <a:solidFill>
                  <a:schemeClr val="tx1">
                    <a:lumMod val="65000"/>
                    <a:lumOff val="35000"/>
                  </a:schemeClr>
                </a:solidFill>
                <a:latin typeface="+mn-lt"/>
                <a:ea typeface="+mn-ea"/>
                <a:cs typeface="+mn-cs"/>
              </a:rPr>
              <a:t> </a:t>
            </a:r>
            <a:r>
              <a:rPr lang="ja-JP" altLang="en-US" sz="1400" b="1" i="0" u="none" strike="noStrike" kern="1200" spc="0" baseline="0">
                <a:solidFill>
                  <a:schemeClr val="tx1">
                    <a:lumMod val="65000"/>
                    <a:lumOff val="35000"/>
                  </a:schemeClr>
                </a:solidFill>
                <a:latin typeface="+mn-lt"/>
                <a:ea typeface="+mn-ea"/>
                <a:cs typeface="+mn-cs"/>
              </a:rPr>
              <a:t>通勤方法の変更による年間の</a:t>
            </a:r>
            <a:r>
              <a:rPr lang="en-US" altLang="ja-JP" sz="1400" b="1" i="0" u="none" strike="noStrike" kern="1200" spc="0" baseline="0">
                <a:solidFill>
                  <a:schemeClr val="tx1">
                    <a:lumMod val="65000"/>
                    <a:lumOff val="35000"/>
                  </a:schemeClr>
                </a:solidFill>
                <a:latin typeface="+mn-lt"/>
                <a:ea typeface="+mn-ea"/>
                <a:cs typeface="+mn-cs"/>
              </a:rPr>
              <a:t>CO</a:t>
            </a:r>
            <a:r>
              <a:rPr lang="en-US" altLang="ja-JP" sz="1200" b="1" i="0" u="none" strike="noStrike" kern="1200" spc="0" baseline="0">
                <a:solidFill>
                  <a:schemeClr val="tx1">
                    <a:lumMod val="65000"/>
                    <a:lumOff val="35000"/>
                  </a:schemeClr>
                </a:solidFill>
                <a:latin typeface="+mn-lt"/>
                <a:ea typeface="+mn-ea"/>
                <a:cs typeface="+mn-cs"/>
              </a:rPr>
              <a:t>2</a:t>
            </a:r>
            <a:r>
              <a:rPr lang="ja-JP" altLang="en-US" sz="1400" b="1" i="0" u="none" strike="noStrike" kern="1200" spc="0" baseline="0">
                <a:solidFill>
                  <a:schemeClr val="tx1">
                    <a:lumMod val="65000"/>
                    <a:lumOff val="35000"/>
                  </a:schemeClr>
                </a:solidFill>
                <a:latin typeface="+mn-lt"/>
                <a:ea typeface="+mn-ea"/>
                <a:cs typeface="+mn-cs"/>
              </a:rPr>
              <a:t>削減量</a:t>
            </a:r>
            <a:endParaRPr lang="en-US" altLang="ja-JP" sz="1400" b="1" i="0" u="none" strike="noStrike" kern="1200" spc="0" baseline="0">
              <a:solidFill>
                <a:schemeClr val="tx1">
                  <a:lumMod val="65000"/>
                  <a:lumOff val="35000"/>
                </a:schemeClr>
              </a:solidFill>
              <a:latin typeface="+mn-lt"/>
              <a:ea typeface="+mn-ea"/>
              <a:cs typeface="+mn-cs"/>
            </a:endParaRPr>
          </a:p>
          <a:p>
            <a:pPr algn="ctr" rtl="0">
              <a:defRPr sz="1800" i="0" u="none" strike="noStrike" baseline="0">
                <a:solidFill>
                  <a:schemeClr val="tx1"/>
                </a:solidFill>
              </a:defRPr>
            </a:pPr>
            <a:r>
              <a:rPr lang="en-US" altLang="ja-JP" sz="1800" b="1" i="0" u="none" strike="noStrike" baseline="0">
                <a:solidFill>
                  <a:schemeClr val="tx1"/>
                </a:solidFill>
              </a:rPr>
              <a:t>(kg-CO2)</a:t>
            </a:r>
            <a:endParaRPr lang="ja-JP" altLang="en-US" sz="1800" b="1" i="0" u="none" strike="noStrike" baseline="0">
              <a:solidFill>
                <a:schemeClr val="tx1"/>
              </a:solidFill>
            </a:endParaRPr>
          </a:p>
        </c:rich>
      </c:tx>
      <c:layout>
        <c:manualLayout>
          <c:xMode val="edge"/>
          <c:yMode val="edge"/>
          <c:x val="0.1273957171662555"/>
          <c:y val="3.1425196850393702e-002"/>
        </c:manualLayout>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horzOverflow="overflow" wrap="square" lIns="38100" tIns="19050" rIns="38100" bIns="19050" anchor="ctr" anchorCtr="1">
                <a:spAutoFit/>
              </a:bodyPr>
              <a:lstStyle/>
              <a:p>
                <a:pPr algn="ctr" rtl="0">
                  <a:defRPr sz="900" b="0" i="0" u="none" strike="noStrike" kern="1200" baseline="0">
                    <a:solidFill>
                      <a:schemeClr val="tx1">
                        <a:lumMod val="75000"/>
                        <a:lumOff val="25000"/>
                      </a:schemeClr>
                    </a:solidFill>
                    <a:latin typeface="+mn-lt"/>
                    <a:ea typeface="+mn-ea"/>
                    <a:cs typeface="+mn-cs"/>
                  </a:defRPr>
                </a:pPr>
                <a:endParaRPr lang="ja-JP" altLang="en-US"/>
              </a:p>
            </c:txPr>
            <c:dLblPos val="outEnd"/>
            <c:showLegendKey val="0"/>
            <c:showVal val="1"/>
            <c:showCatName val="0"/>
            <c:showSerName val="0"/>
            <c:showPercent val="0"/>
            <c:showBubbleSize val="0"/>
          </c:dLbls>
          <c:cat>
            <c:numRef>
              <c:f>'取りまとめ・グラフ'!$D$8:$I$8</c:f>
              <c:numCache>
                <c:formatCode>General</c:formatCode>
                <c:ptCount val="6"/>
                <c:pt idx="0">
                  <c:v>0</c:v>
                </c:pt>
                <c:pt idx="1">
                  <c:v>0</c:v>
                </c:pt>
                <c:pt idx="2">
                  <c:v>0</c:v>
                </c:pt>
                <c:pt idx="3">
                  <c:v>0</c:v>
                </c:pt>
                <c:pt idx="4">
                  <c:v>0</c:v>
                </c:pt>
                <c:pt idx="5">
                  <c:v>0</c:v>
                </c:pt>
              </c:numCache>
            </c:numRef>
          </c:cat>
          <c:val>
            <c:numRef>
              <c:f>'取りまとめ・グラフ'!$D$9:$I$9</c:f>
              <c:numCache>
                <c:formatCode>0</c:formatCode>
                <c:ptCount val="6"/>
                <c:pt idx="0">
                  <c:v>0</c:v>
                </c:pt>
                <c:pt idx="1">
                  <c:v>0</c:v>
                </c:pt>
                <c:pt idx="2">
                  <c:v>0</c:v>
                </c:pt>
                <c:pt idx="3">
                  <c:v>0</c:v>
                </c:pt>
                <c:pt idx="4">
                  <c:v>0</c:v>
                </c:pt>
                <c:pt idx="5">
                  <c:v>0</c:v>
                </c:pt>
              </c:numCache>
            </c:numRef>
          </c:val>
        </c:ser>
        <c:dLbls>
          <c:txPr>
            <a:bodyPr rot="0" horzOverflow="overflow" anchor="ctr"/>
            <a:lstStyle/>
            <a:p>
              <a:pPr algn="ctr" rtl="0">
                <a:defRPr sz="1000">
                  <a:solidFill>
                    <a:schemeClr val="tx1"/>
                  </a:solidFill>
                </a:defRPr>
              </a:pPr>
              <a:endParaRPr lang="ja-JP" altLang="en-US"/>
            </a:p>
          </c:txPr>
          <c:showLegendKey val="0"/>
          <c:showVal val="1"/>
          <c:showCatName val="0"/>
          <c:showSerName val="0"/>
          <c:showPercent val="0"/>
          <c:showBubbleSize val="0"/>
        </c:dLbls>
        <c:gapWidth val="219"/>
        <c:overlap val="-27"/>
        <c:axId val="1"/>
        <c:axId val="2"/>
      </c:barChart>
      <c:catAx>
        <c:axId val="1"/>
        <c:scaling>
          <c:orientation val="minMax"/>
        </c:scaling>
        <c:delete val="0"/>
        <c:axPos val="b"/>
        <c:title>
          <c:tx>
            <c:rich>
              <a:bodyPr rot="0" horzOverflow="overflow" wrap="square" anchor="ctr" anchorCtr="1"/>
              <a:lstStyle/>
              <a:p>
                <a:pPr algn="ctr" rtl="0">
                  <a:defRPr sz="1000" b="0" i="0" u="none" strike="noStrike" kern="1200" baseline="0">
                    <a:solidFill>
                      <a:schemeClr val="tx1">
                        <a:lumMod val="65000"/>
                        <a:lumOff val="35000"/>
                      </a:schemeClr>
                    </a:solidFill>
                    <a:latin typeface="+mn-lt"/>
                    <a:ea typeface="+mn-ea"/>
                    <a:cs typeface="+mn-cs"/>
                  </a:defRPr>
                </a:pPr>
                <a:r>
                  <a:rPr lang="ja-JP" altLang="en-US" sz="1000" b="0" i="0" u="none" strike="noStrike" kern="1200" baseline="0">
                    <a:solidFill>
                      <a:schemeClr val="tx1">
                        <a:lumMod val="65000"/>
                        <a:lumOff val="35000"/>
                      </a:schemeClr>
                    </a:solidFill>
                    <a:latin typeface="+mn-lt"/>
                    <a:ea typeface="+mn-ea"/>
                    <a:cs typeface="+mn-cs"/>
                  </a:rPr>
                  <a:t>（年度）</a:t>
                </a:r>
                <a:endParaRPr lang="ja-JP" altLang="en-US" sz="1000" b="0" i="0" u="none" strike="noStrike" kern="1200" baseline="0">
                  <a:solidFill>
                    <a:schemeClr val="tx1">
                      <a:lumMod val="65000"/>
                      <a:lumOff val="35000"/>
                    </a:schemeClr>
                  </a:solidFill>
                  <a:latin typeface="+mn-lt"/>
                  <a:ea typeface="+mn-ea"/>
                  <a:cs typeface="+mn-cs"/>
                </a:endParaRPr>
              </a:p>
            </c:rich>
          </c:tx>
          <c:layout>
            <c:manualLayout>
              <c:xMode val="edge"/>
              <c:yMode val="edge"/>
              <c:x val="0.88913070415554274"/>
              <c:y val="0.87878852643419569"/>
            </c:manualLayout>
          </c:layout>
          <c:overlay val="0"/>
          <c:spPr>
            <a:noFill/>
            <a:ln>
              <a:noFill/>
            </a:ln>
            <a:effectLst/>
          </c:spPr>
        </c:title>
        <c:numFmt formatCode="0"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horzOverflow="overflow" wrap="square" anchor="ctr" anchorCtr="1"/>
              <a:lstStyle/>
              <a:p>
                <a:pPr algn="ctr" rtl="0">
                  <a:defRPr sz="1000" b="0" i="0" u="none" strike="noStrike" kern="1200" baseline="0">
                    <a:solidFill>
                      <a:schemeClr val="tx1">
                        <a:lumMod val="65000"/>
                        <a:lumOff val="35000"/>
                      </a:schemeClr>
                    </a:solidFill>
                    <a:latin typeface="+mn-lt"/>
                    <a:ea typeface="+mn-ea"/>
                    <a:cs typeface="+mn-cs"/>
                  </a:defRPr>
                </a:pPr>
                <a:r>
                  <a:rPr lang="ja-JP" altLang="en-US" sz="1000" b="0" i="0" u="none" strike="noStrike" kern="1200" baseline="0">
                    <a:solidFill>
                      <a:schemeClr val="tx1">
                        <a:lumMod val="65000"/>
                        <a:lumOff val="35000"/>
                      </a:schemeClr>
                    </a:solidFill>
                    <a:latin typeface="+mn-lt"/>
                    <a:ea typeface="+mn-ea"/>
                    <a:cs typeface="+mn-cs"/>
                  </a:rPr>
                  <a:t>年間の</a:t>
                </a:r>
                <a:r>
                  <a:rPr lang="en-US" altLang="ja-JP" sz="1000" b="0" i="0" u="none" strike="noStrike" kern="1200" baseline="0">
                    <a:solidFill>
                      <a:schemeClr val="tx1">
                        <a:lumMod val="65000"/>
                        <a:lumOff val="35000"/>
                      </a:schemeClr>
                    </a:solidFill>
                    <a:latin typeface="+mn-lt"/>
                    <a:ea typeface="+mn-ea"/>
                    <a:cs typeface="+mn-cs"/>
                  </a:rPr>
                  <a:t>CO2</a:t>
                </a:r>
                <a:r>
                  <a:rPr lang="ja-JP" altLang="en-US" sz="1000" b="0" i="0" u="none" strike="noStrike" kern="1200" baseline="0">
                    <a:solidFill>
                      <a:schemeClr val="tx1">
                        <a:lumMod val="65000"/>
                        <a:lumOff val="35000"/>
                      </a:schemeClr>
                    </a:solidFill>
                    <a:latin typeface="+mn-lt"/>
                    <a:ea typeface="+mn-ea"/>
                    <a:cs typeface="+mn-cs"/>
                  </a:rPr>
                  <a:t>削減量</a:t>
                </a:r>
                <a:r>
                  <a:rPr lang="en-US" altLang="ja-JP" sz="1000" b="0" i="0" u="none" strike="noStrike" kern="1200" baseline="0">
                    <a:solidFill>
                      <a:schemeClr val="tx1">
                        <a:lumMod val="65000"/>
                        <a:lumOff val="35000"/>
                      </a:schemeClr>
                    </a:solidFill>
                    <a:latin typeface="+mn-lt"/>
                    <a:ea typeface="+mn-ea"/>
                    <a:cs typeface="+mn-cs"/>
                  </a:rPr>
                  <a:t>(kg-CO2)</a:t>
                </a:r>
                <a:endParaRPr lang="ja-JP" altLang="en-US" sz="1000" b="0" i="0" u="none" strike="noStrike" kern="1200" baseline="0">
                  <a:solidFill>
                    <a:schemeClr val="tx1">
                      <a:lumMod val="65000"/>
                      <a:lumOff val="35000"/>
                    </a:schemeClr>
                  </a:solidFill>
                  <a:latin typeface="+mn-lt"/>
                  <a:ea typeface="+mn-ea"/>
                  <a:cs typeface="+mn-cs"/>
                </a:endParaRPr>
              </a:p>
            </c:rich>
          </c:tx>
          <c:layout>
            <c:manualLayout>
              <c:xMode val="edge"/>
              <c:yMode val="edge"/>
              <c:x val="2.2222072026404426e-002"/>
              <c:y val="0.27965616797900261"/>
            </c:manualLayout>
          </c:layout>
          <c:overlay val="0"/>
          <c:spPr>
            <a:noFill/>
            <a:ln>
              <a:noFill/>
            </a:ln>
            <a:effectLst/>
          </c:spPr>
        </c:title>
        <c:numFmt formatCode="0" sourceLinked="1"/>
        <c:majorTickMark val="none"/>
        <c:minorTickMark val="none"/>
        <c:tickLblPos val="nextTo"/>
        <c:spPr>
          <a:noFill/>
          <a:ln>
            <a:noFill/>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lstStyle/>
    <a:p>
      <a:pPr algn="ctr" rtl="0">
        <a:defRPr lang="ja-JP" altLang="en-US" sz="1000">
          <a:solidFill>
            <a:schemeClr val="tx1"/>
          </a:solidFill>
        </a:defRPr>
      </a:pPr>
      <a:endParaRPr lang="ja-JP" altLang="en-US"/>
    </a:p>
  </c:txPr>
  <c:printSettings>
    <c:pageMargins l="0.7" r="0.7" t="0.75" b="0.75" header="0.3" footer="0.3"/>
    <c:pageSetup/>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ctr" anchorCtr="1"/>
          <a:lstStyle/>
          <a:p>
            <a:pPr algn="ctr" rtl="0">
              <a:defRPr sz="1400" i="0" u="none" strike="noStrike" kern="1200" spc="0" baseline="0">
                <a:solidFill>
                  <a:schemeClr val="tx1">
                    <a:lumMod val="65000"/>
                    <a:lumOff val="35000"/>
                  </a:schemeClr>
                </a:solidFill>
                <a:latin typeface="+mn-lt"/>
                <a:ea typeface="+mn-ea"/>
                <a:cs typeface="+mn-cs"/>
              </a:defRPr>
            </a:pPr>
            <a:r>
              <a:rPr lang="en-US" altLang="ja-JP" sz="1400" b="1" i="0" u="none" strike="noStrike" kern="1200" spc="0" baseline="0">
                <a:solidFill>
                  <a:schemeClr val="tx1">
                    <a:lumMod val="65000"/>
                    <a:lumOff val="35000"/>
                  </a:schemeClr>
                </a:solidFill>
                <a:latin typeface="+mn-lt"/>
                <a:ea typeface="+mn-ea"/>
                <a:cs typeface="+mn-cs"/>
              </a:rPr>
              <a:t>A</a:t>
            </a:r>
            <a:r>
              <a:rPr lang="ja-JP" altLang="en-US" sz="1400" b="1" i="0" u="none" strike="noStrike" kern="1200" spc="0" baseline="0">
                <a:solidFill>
                  <a:schemeClr val="tx1">
                    <a:lumMod val="65000"/>
                    <a:lumOff val="35000"/>
                  </a:schemeClr>
                </a:solidFill>
                <a:latin typeface="+mn-lt"/>
                <a:ea typeface="+mn-ea"/>
                <a:cs typeface="+mn-cs"/>
              </a:rPr>
              <a:t>：</a:t>
            </a:r>
            <a:r>
              <a:rPr lang="en-US" altLang="ja-JP" sz="1400" b="1" i="0" u="none" strike="noStrike" kern="1200" spc="0" baseline="0">
                <a:solidFill>
                  <a:schemeClr val="tx1">
                    <a:lumMod val="65000"/>
                    <a:lumOff val="35000"/>
                  </a:schemeClr>
                </a:solidFill>
                <a:latin typeface="+mn-lt"/>
                <a:ea typeface="+mn-ea"/>
                <a:cs typeface="+mn-cs"/>
              </a:rPr>
              <a:t>CO</a:t>
            </a:r>
            <a:r>
              <a:rPr lang="en-US" altLang="ja-JP" sz="1200" b="1" i="0" u="none" strike="noStrike" kern="1200" spc="0" baseline="0">
                <a:solidFill>
                  <a:schemeClr val="tx1">
                    <a:lumMod val="65000"/>
                    <a:lumOff val="35000"/>
                  </a:schemeClr>
                </a:solidFill>
                <a:latin typeface="+mn-lt"/>
                <a:ea typeface="+mn-ea"/>
                <a:cs typeface="+mn-cs"/>
              </a:rPr>
              <a:t>2</a:t>
            </a:r>
            <a:r>
              <a:rPr lang="ja-JP" altLang="en-US" sz="1400" b="1" i="0" u="none" strike="noStrike" kern="1200" spc="0" baseline="0">
                <a:solidFill>
                  <a:schemeClr val="tx1">
                    <a:lumMod val="65000"/>
                    <a:lumOff val="35000"/>
                  </a:schemeClr>
                </a:solidFill>
                <a:latin typeface="+mn-lt"/>
                <a:ea typeface="+mn-ea"/>
                <a:cs typeface="+mn-cs"/>
              </a:rPr>
              <a:t>排出</a:t>
            </a:r>
            <a:r>
              <a:rPr lang="en-US" altLang="ja-JP" sz="1400" b="1" i="0" u="none" strike="noStrike" kern="1200" spc="0" baseline="0">
                <a:solidFill>
                  <a:schemeClr val="tx1">
                    <a:lumMod val="65000"/>
                    <a:lumOff val="35000"/>
                  </a:schemeClr>
                </a:solidFill>
                <a:latin typeface="+mn-lt"/>
                <a:ea typeface="+mn-ea"/>
                <a:cs typeface="+mn-cs"/>
              </a:rPr>
              <a:t>1kg</a:t>
            </a:r>
            <a:r>
              <a:rPr lang="ja-JP" altLang="en-US" sz="1400" b="1" i="0" u="none" strike="noStrike" kern="1200" spc="0" baseline="0">
                <a:solidFill>
                  <a:schemeClr val="tx1">
                    <a:lumMod val="65000"/>
                    <a:lumOff val="35000"/>
                  </a:schemeClr>
                </a:solidFill>
                <a:latin typeface="+mn-lt"/>
                <a:ea typeface="+mn-ea"/>
                <a:cs typeface="+mn-cs"/>
              </a:rPr>
              <a:t>当たりの売上高</a:t>
            </a:r>
            <a:endParaRPr lang="ja-JP" altLang="en-US" sz="1400" b="1" i="0" u="none" strike="noStrike" kern="1200" spc="0" baseline="0">
              <a:solidFill>
                <a:schemeClr val="tx1">
                  <a:lumMod val="65000"/>
                  <a:lumOff val="35000"/>
                </a:schemeClr>
              </a:solidFill>
              <a:latin typeface="+mn-lt"/>
              <a:ea typeface="+mn-ea"/>
              <a:cs typeface="+mn-cs"/>
            </a:endParaRPr>
          </a:p>
        </c:rich>
      </c:tx>
      <c:layout/>
      <c:overlay val="0"/>
      <c:spPr>
        <a:noFill/>
        <a:ln>
          <a:noFill/>
        </a:ln>
        <a:effectLst/>
      </c:spPr>
    </c:title>
    <c:autoTitleDeleted val="0"/>
    <c:plotArea>
      <c:layout>
        <c:manualLayout>
          <c:layoutTarget val="inner"/>
          <c:xMode val="edge"/>
          <c:yMode val="edge"/>
          <c:x val="0.12408707608454717"/>
          <c:y val="0.17992751569924503"/>
          <c:w val="0.72304419330415748"/>
          <c:h val="0.4756915752948105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horzOverflow="overflow" wrap="square" lIns="38100" tIns="19050" rIns="38100" bIns="19050" anchor="ctr" anchorCtr="1">
                <a:spAutoFit/>
              </a:bodyPr>
              <a:lstStyle/>
              <a:p>
                <a:pPr algn="ctr" rtl="0">
                  <a:defRPr sz="900" b="0" i="0" u="none" strike="noStrike" kern="1200" baseline="0">
                    <a:solidFill>
                      <a:schemeClr val="tx1">
                        <a:lumMod val="75000"/>
                        <a:lumOff val="25000"/>
                      </a:schemeClr>
                    </a:solidFill>
                    <a:latin typeface="+mn-lt"/>
                    <a:ea typeface="+mn-ea"/>
                    <a:cs typeface="+mn-cs"/>
                  </a:defRPr>
                </a:pPr>
                <a:endParaRPr lang="ja-JP" altLang="en-US"/>
              </a:p>
            </c:txPr>
            <c:showLegendKey val="0"/>
            <c:showVal val="1"/>
            <c:showCatName val="0"/>
            <c:showSerName val="0"/>
            <c:showPercent val="0"/>
            <c:showBubbleSize val="0"/>
          </c:dLbls>
          <c:cat>
            <c:strRef>
              <c:f>'取りまとめ・グラフ'!$D$174:$J$174</c:f>
              <c:strCache>
                <c:ptCount val="7"/>
                <c:pt idx="0">
                  <c:v>基準年度-1</c:v>
                </c:pt>
                <c:pt idx="1">
                  <c:v>0</c:v>
                </c:pt>
                <c:pt idx="2">
                  <c:v>0</c:v>
                </c:pt>
                <c:pt idx="3">
                  <c:v>0</c:v>
                </c:pt>
                <c:pt idx="4">
                  <c:v>0</c:v>
                </c:pt>
                <c:pt idx="5">
                  <c:v>0</c:v>
                </c:pt>
                <c:pt idx="6">
                  <c:v>0</c:v>
                </c:pt>
              </c:strCache>
            </c:strRef>
          </c:cat>
          <c:val>
            <c:numRef>
              <c:f>'取りまとめ・グラフ'!$D$175:$J$175</c:f>
              <c:numCache>
                <c:formatCode>0.0_);[Red]\(0.0\)</c:formatCode>
                <c:ptCount val="7"/>
                <c:pt idx="0">
                  <c:v>0</c:v>
                </c:pt>
                <c:pt idx="1">
                  <c:v>0</c:v>
                </c:pt>
                <c:pt idx="2">
                  <c:v>0</c:v>
                </c:pt>
                <c:pt idx="3">
                  <c:v>0</c:v>
                </c:pt>
                <c:pt idx="4">
                  <c:v>0</c:v>
                </c:pt>
                <c:pt idx="5">
                  <c:v>0</c:v>
                </c:pt>
                <c:pt idx="6">
                  <c:v>0</c:v>
                </c:pt>
              </c:numCache>
            </c:numRef>
          </c:val>
        </c:ser>
        <c:dLbls>
          <c:txPr>
            <a:bodyPr rot="0" horzOverflow="overflow" anchor="ctr"/>
            <a:lstStyle/>
            <a:p>
              <a:pPr algn="ctr" rtl="0">
                <a:defRPr sz="1000">
                  <a:solidFill>
                    <a:schemeClr val="tx1"/>
                  </a:solidFill>
                </a:defRPr>
              </a:pPr>
              <a:endParaRPr lang="ja-JP" altLang="en-US"/>
            </a:p>
          </c:txPr>
          <c:showLegendKey val="0"/>
          <c:showVal val="1"/>
          <c:showCatName val="0"/>
          <c:showSerName val="0"/>
          <c:showPercent val="0"/>
          <c:showBubbleSize val="0"/>
        </c:dLbls>
        <c:gapWidth val="219"/>
        <c:overlap val="-27"/>
        <c:axId val="1"/>
        <c:axId val="2"/>
      </c:barChart>
      <c:lineChart>
        <c:grouping val="stacked"/>
        <c:varyColors val="0"/>
        <c:ser>
          <c:idx val="1"/>
          <c:order val="1"/>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horzOverflow="overflow" wrap="square" lIns="38100" tIns="19050" rIns="38100" bIns="19050" anchor="ctr" anchorCtr="1">
                <a:spAutoFit/>
              </a:bodyPr>
              <a:lstStyle/>
              <a:p>
                <a:pPr algn="ctr" rtl="0">
                  <a:defRPr sz="900" b="0" i="0" u="none" strike="noStrike" kern="1200" baseline="0">
                    <a:solidFill>
                      <a:schemeClr val="tx1">
                        <a:lumMod val="75000"/>
                        <a:lumOff val="25000"/>
                      </a:schemeClr>
                    </a:solidFill>
                    <a:latin typeface="+mn-lt"/>
                    <a:ea typeface="+mn-ea"/>
                    <a:cs typeface="+mn-cs"/>
                  </a:defRPr>
                </a:pPr>
                <a:endParaRPr lang="ja-JP" altLang="en-US"/>
              </a:p>
            </c:txPr>
            <c:showLegendKey val="0"/>
            <c:showVal val="1"/>
            <c:showCatName val="0"/>
            <c:showSerName val="0"/>
            <c:showPercent val="0"/>
            <c:showBubbleSize val="0"/>
          </c:dLbls>
          <c:val>
            <c:numRef>
              <c:f>'取りまとめ・グラフ'!$D$176:$J$176</c:f>
              <c:numCache>
                <c:formatCode>0%</c:formatCode>
                <c:ptCount val="7"/>
                <c:pt idx="0">
                  <c:v>0</c:v>
                </c:pt>
                <c:pt idx="1">
                  <c:v>0</c:v>
                </c:pt>
                <c:pt idx="2">
                  <c:v>0</c:v>
                </c:pt>
                <c:pt idx="3">
                  <c:v>0</c:v>
                </c:pt>
                <c:pt idx="4">
                  <c:v>0</c:v>
                </c:pt>
                <c:pt idx="5">
                  <c:v>0</c:v>
                </c:pt>
                <c:pt idx="6">
                  <c:v>0</c:v>
                </c:pt>
              </c:numCache>
            </c:numRef>
          </c:val>
          <c:smooth val="0"/>
        </c:ser>
        <c:dLbls>
          <c:txPr>
            <a:bodyPr rot="0" horzOverflow="overflow" anchor="ctr"/>
            <a:lstStyle/>
            <a:p>
              <a:pPr algn="ctr" rtl="0">
                <a:defRPr sz="1000">
                  <a:solidFill>
                    <a:schemeClr val="tx1"/>
                  </a:solidFill>
                </a:defRPr>
              </a:pPr>
              <a:endParaRPr lang="ja-JP" altLang="en-US"/>
            </a:p>
          </c:txPr>
          <c:showLegendKey val="0"/>
          <c:showVal val="1"/>
          <c:showCatName val="0"/>
          <c:showSerName val="0"/>
          <c:showPercent val="0"/>
          <c:showBubbleSize val="0"/>
        </c:dLbls>
        <c:marker val="1"/>
        <c:smooth val="0"/>
        <c:axId val="11"/>
        <c:axId val="12"/>
      </c:lineChart>
      <c:catAx>
        <c:axId val="1"/>
        <c:scaling>
          <c:orientation val="minMax"/>
        </c:scaling>
        <c:delete val="0"/>
        <c:axPos val="b"/>
        <c:numFmt formatCode="0.0_);[Red]\(0.0\)"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horzOverflow="overflow" wrap="square" anchor="ctr" anchorCtr="1"/>
              <a:lstStyle/>
              <a:p>
                <a:pPr algn="ctr" rtl="0">
                  <a:defRPr sz="1000" b="0" i="0" u="none" strike="noStrike" kern="1200" baseline="0">
                    <a:solidFill>
                      <a:schemeClr val="tx1">
                        <a:lumMod val="65000"/>
                        <a:lumOff val="35000"/>
                      </a:schemeClr>
                    </a:solidFill>
                    <a:latin typeface="+mn-lt"/>
                    <a:ea typeface="+mn-ea"/>
                    <a:cs typeface="+mn-cs"/>
                  </a:defRPr>
                </a:pPr>
                <a:r>
                  <a:rPr lang="ja-JP" altLang="en-US" sz="1000" b="0" i="0" u="none" strike="noStrike" kern="1200" baseline="0">
                    <a:solidFill>
                      <a:schemeClr val="tx1">
                        <a:lumMod val="65000"/>
                        <a:lumOff val="35000"/>
                      </a:schemeClr>
                    </a:solidFill>
                    <a:latin typeface="+mn-lt"/>
                    <a:ea typeface="+mn-ea"/>
                    <a:cs typeface="+mn-cs"/>
                  </a:rPr>
                  <a:t>（千円）</a:t>
                </a:r>
                <a:endParaRPr lang="ja-JP" altLang="en-US" sz="1000" b="0" i="0" u="none" strike="noStrike" kern="1200" baseline="0">
                  <a:solidFill>
                    <a:schemeClr val="tx1">
                      <a:lumMod val="65000"/>
                      <a:lumOff val="35000"/>
                    </a:schemeClr>
                  </a:solidFill>
                  <a:latin typeface="+mn-lt"/>
                  <a:ea typeface="+mn-ea"/>
                  <a:cs typeface="+mn-cs"/>
                </a:endParaRPr>
              </a:p>
            </c:rich>
          </c:tx>
          <c:layout>
            <c:manualLayout>
              <c:xMode val="edge"/>
              <c:yMode val="edge"/>
              <c:x val="3.75403377608102e-002"/>
              <c:y val="7.86428258967629e-002"/>
            </c:manualLayout>
          </c:layout>
          <c:overlay val="0"/>
          <c:spPr>
            <a:noFill/>
            <a:ln>
              <a:noFill/>
            </a:ln>
            <a:effectLst/>
          </c:spPr>
        </c:title>
        <c:numFmt formatCode="0.0_);[Red]\(0.0\)" sourceLinked="1"/>
        <c:majorTickMark val="none"/>
        <c:minorTickMark val="none"/>
        <c:tickLblPos val="nextTo"/>
        <c:spPr>
          <a:noFill/>
          <a:ln>
            <a:noFill/>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1"/>
        <c:crosses val="autoZero"/>
        <c:crossBetween val="between"/>
      </c:valAx>
      <c:catAx>
        <c:axId val="11"/>
        <c:scaling>
          <c:orientation val="minMax"/>
        </c:scaling>
        <c:delete val="1"/>
        <c:axPos val="b"/>
        <c:numFmt formatCode="0%" sourceLinked="1"/>
        <c:majorTickMark val="out"/>
        <c:minorTickMark val="none"/>
        <c:tickLblPos val="nextTo"/>
        <c:txPr>
          <a:bodyPr horzOverflow="overflow" anchor="ctr"/>
          <a:lstStyle/>
          <a:p>
            <a:pPr algn="ctr" rtl="0">
              <a:defRPr sz="1000">
                <a:solidFill>
                  <a:schemeClr val="tx1"/>
                </a:solidFill>
              </a:defRPr>
            </a:pPr>
            <a:endParaRPr lang="ja-JP" altLang="en-US"/>
          </a:p>
        </c:txPr>
        <c:crossAx val="12"/>
        <c:crosses val="autoZero"/>
        <c:auto val="1"/>
        <c:lblAlgn val="ctr"/>
        <c:lblOffset val="100"/>
        <c:noMultiLvlLbl val="0"/>
      </c:catAx>
      <c:valAx>
        <c:axId val="12"/>
        <c:scaling>
          <c:orientation val="minMax"/>
        </c:scaling>
        <c:delete val="0"/>
        <c:axPos val="r"/>
        <c:title>
          <c:tx>
            <c:rich>
              <a:bodyPr horzOverflow="overflow" vert="eaVert" wrap="square" anchor="ctr" anchorCtr="1"/>
              <a:lstStyle/>
              <a:p>
                <a:pPr algn="ctr" rtl="0">
                  <a:defRPr sz="1000" b="0" i="0" u="none" strike="noStrike" kern="1200" baseline="0">
                    <a:solidFill>
                      <a:schemeClr val="tx1">
                        <a:lumMod val="65000"/>
                        <a:lumOff val="35000"/>
                      </a:schemeClr>
                    </a:solidFill>
                    <a:latin typeface="+mn-lt"/>
                    <a:ea typeface="+mn-ea"/>
                    <a:cs typeface="+mn-cs"/>
                  </a:defRPr>
                </a:pPr>
                <a:r>
                  <a:rPr lang="ja-JP" altLang="en-US" sz="1000" b="0" i="0" u="none" strike="noStrike" kern="1200" baseline="0">
                    <a:solidFill>
                      <a:schemeClr val="tx1">
                        <a:lumMod val="65000"/>
                        <a:lumOff val="35000"/>
                      </a:schemeClr>
                    </a:solidFill>
                    <a:latin typeface="+mn-lt"/>
                    <a:ea typeface="+mn-ea"/>
                    <a:cs typeface="+mn-cs"/>
                  </a:rPr>
                  <a:t>基準年度比増減率</a:t>
                </a:r>
                <a:endParaRPr lang="ja-JP" altLang="en-US" sz="1000" b="0" i="0" u="none" strike="noStrike" kern="1200" baseline="0">
                  <a:solidFill>
                    <a:schemeClr val="tx1">
                      <a:lumMod val="65000"/>
                      <a:lumOff val="35000"/>
                    </a:schemeClr>
                  </a:solidFill>
                  <a:latin typeface="+mn-lt"/>
                  <a:ea typeface="+mn-ea"/>
                  <a:cs typeface="+mn-cs"/>
                </a:endParaRPr>
              </a:p>
            </c:rich>
          </c:tx>
          <c:layout/>
          <c:overlay val="0"/>
          <c:spPr>
            <a:noFill/>
            <a:ln>
              <a:noFill/>
            </a:ln>
            <a:effectLst/>
          </c:spPr>
        </c:title>
        <c:numFmt formatCode="0%" sourceLinked="1"/>
        <c:majorTickMark val="out"/>
        <c:minorTickMark val="none"/>
        <c:tickLblPos val="nextTo"/>
        <c:spPr>
          <a:noFill/>
          <a:ln>
            <a:noFill/>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11"/>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lstStyle/>
    <a:p>
      <a:pPr algn="ctr" rtl="0">
        <a:defRPr lang="ja-JP" altLang="en-US" sz="1000">
          <a:solidFill>
            <a:schemeClr val="tx1"/>
          </a:solidFill>
        </a:defRPr>
      </a:pPr>
      <a:endParaRPr lang="ja-JP" altLang="en-US"/>
    </a:p>
  </c:txPr>
  <c:printSettings>
    <c:pageMargins l="0.7" r="0.7" t="0.75" b="0.75" header="0.3" footer="0.3"/>
    <c:pageSetup/>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ctr" anchorCtr="1"/>
          <a:lstStyle/>
          <a:p>
            <a:pPr algn="ctr" rtl="0">
              <a:defRPr sz="1400" i="0" u="none" strike="noStrike" kern="1200" spc="0" baseline="0">
                <a:solidFill>
                  <a:schemeClr val="tx1">
                    <a:lumMod val="65000"/>
                    <a:lumOff val="35000"/>
                  </a:schemeClr>
                </a:solidFill>
                <a:latin typeface="+mn-lt"/>
                <a:ea typeface="+mn-ea"/>
                <a:cs typeface="+mn-cs"/>
              </a:defRPr>
            </a:pPr>
            <a:r>
              <a:rPr lang="en-US" altLang="ja-JP" sz="1400" b="1" i="0" u="none" strike="noStrike" kern="1200" spc="0" baseline="0">
                <a:solidFill>
                  <a:schemeClr val="tx1">
                    <a:lumMod val="65000"/>
                    <a:lumOff val="35000"/>
                  </a:schemeClr>
                </a:solidFill>
                <a:latin typeface="+mn-lt"/>
                <a:ea typeface="+mn-ea"/>
                <a:cs typeface="+mn-cs"/>
              </a:rPr>
              <a:t>4-5 </a:t>
            </a:r>
            <a:r>
              <a:rPr lang="ja-JP" altLang="en-US" sz="1400" b="1" i="0" u="none" strike="noStrike" kern="1200" spc="0" baseline="0">
                <a:solidFill>
                  <a:schemeClr val="tx1">
                    <a:lumMod val="65000"/>
                    <a:lumOff val="35000"/>
                  </a:schemeClr>
                </a:solidFill>
                <a:latin typeface="+mn-lt"/>
                <a:ea typeface="+mn-ea"/>
                <a:cs typeface="+mn-cs"/>
              </a:rPr>
              <a:t>エレベーターの使用を停止したことによる年間の</a:t>
            </a:r>
            <a:r>
              <a:rPr lang="en-US" altLang="ja-JP" sz="1400" b="1" i="0" u="none" strike="noStrike" kern="1200" spc="0" baseline="0">
                <a:solidFill>
                  <a:schemeClr val="tx1">
                    <a:lumMod val="65000"/>
                    <a:lumOff val="35000"/>
                  </a:schemeClr>
                </a:solidFill>
                <a:latin typeface="+mn-lt"/>
                <a:ea typeface="+mn-ea"/>
                <a:cs typeface="+mn-cs"/>
              </a:rPr>
              <a:t>CO</a:t>
            </a:r>
            <a:r>
              <a:rPr lang="en-US" altLang="ja-JP" sz="1200" b="1" i="0" u="none" strike="noStrike" kern="1200" spc="0" baseline="0">
                <a:solidFill>
                  <a:schemeClr val="tx1">
                    <a:lumMod val="65000"/>
                    <a:lumOff val="35000"/>
                  </a:schemeClr>
                </a:solidFill>
                <a:latin typeface="+mn-lt"/>
                <a:ea typeface="+mn-ea"/>
                <a:cs typeface="+mn-cs"/>
              </a:rPr>
              <a:t>2</a:t>
            </a:r>
            <a:r>
              <a:rPr lang="ja-JP" altLang="en-US" sz="1400" b="1" i="0" u="none" strike="noStrike" kern="1200" spc="0" baseline="0">
                <a:solidFill>
                  <a:schemeClr val="tx1">
                    <a:lumMod val="65000"/>
                    <a:lumOff val="35000"/>
                  </a:schemeClr>
                </a:solidFill>
                <a:latin typeface="+mn-lt"/>
                <a:ea typeface="+mn-ea"/>
                <a:cs typeface="+mn-cs"/>
              </a:rPr>
              <a:t>排出削減量</a:t>
            </a:r>
            <a:r>
              <a:rPr lang="en-US" altLang="ja-JP" sz="1400" b="1" i="0" u="none" strike="noStrike" kern="1200" spc="0" baseline="0">
                <a:solidFill>
                  <a:schemeClr val="tx1">
                    <a:lumMod val="65000"/>
                    <a:lumOff val="35000"/>
                  </a:schemeClr>
                </a:solidFill>
                <a:latin typeface="+mn-lt"/>
                <a:ea typeface="+mn-ea"/>
                <a:cs typeface="+mn-cs"/>
              </a:rPr>
              <a:t>(kg-CO2)</a:t>
            </a:r>
            <a:endParaRPr lang="ja-JP" altLang="en-US" sz="1400" b="1" i="0" u="none" strike="noStrike" kern="1200" spc="0" baseline="0">
              <a:solidFill>
                <a:schemeClr val="tx1">
                  <a:lumMod val="65000"/>
                  <a:lumOff val="35000"/>
                </a:schemeClr>
              </a:solidFill>
              <a:latin typeface="+mn-lt"/>
              <a:ea typeface="+mn-ea"/>
              <a:cs typeface="+mn-cs"/>
            </a:endParaRP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horzOverflow="overflow" wrap="square" lIns="38100" tIns="19050" rIns="38100" bIns="19050" anchor="ctr" anchorCtr="1">
                <a:spAutoFit/>
              </a:bodyPr>
              <a:lstStyle/>
              <a:p>
                <a:pPr algn="ctr" rtl="0">
                  <a:defRPr sz="900" b="0" i="0" u="none" strike="noStrike" kern="1200" baseline="0">
                    <a:solidFill>
                      <a:schemeClr val="tx1">
                        <a:lumMod val="75000"/>
                        <a:lumOff val="25000"/>
                      </a:schemeClr>
                    </a:solidFill>
                    <a:latin typeface="+mn-lt"/>
                    <a:ea typeface="+mn-ea"/>
                    <a:cs typeface="+mn-cs"/>
                  </a:defRPr>
                </a:pPr>
                <a:endParaRPr lang="ja-JP" altLang="en-US"/>
              </a:p>
            </c:txPr>
            <c:dLblPos val="outEnd"/>
            <c:showLegendKey val="0"/>
            <c:showVal val="1"/>
            <c:showCatName val="0"/>
            <c:showSerName val="0"/>
            <c:showPercent val="0"/>
            <c:showBubbleSize val="0"/>
          </c:dLbls>
          <c:cat>
            <c:numRef>
              <c:f>'取りまとめ・グラフ'!$D$119:$I$119</c:f>
              <c:numCache>
                <c:formatCode>General</c:formatCode>
                <c:ptCount val="6"/>
                <c:pt idx="0">
                  <c:v>0</c:v>
                </c:pt>
                <c:pt idx="1">
                  <c:v>0</c:v>
                </c:pt>
                <c:pt idx="2">
                  <c:v>0</c:v>
                </c:pt>
                <c:pt idx="3">
                  <c:v>0</c:v>
                </c:pt>
                <c:pt idx="4">
                  <c:v>0</c:v>
                </c:pt>
                <c:pt idx="5">
                  <c:v>0</c:v>
                </c:pt>
              </c:numCache>
            </c:numRef>
          </c:cat>
          <c:val>
            <c:numRef>
              <c:f>'取りまとめ・グラフ'!$D$120:$I$120</c:f>
              <c:numCache>
                <c:formatCode>0.0_);[Red]\(0.0\)</c:formatCode>
                <c:ptCount val="6"/>
                <c:pt idx="0">
                  <c:v>0</c:v>
                </c:pt>
                <c:pt idx="1">
                  <c:v>0</c:v>
                </c:pt>
                <c:pt idx="2">
                  <c:v>0</c:v>
                </c:pt>
                <c:pt idx="3">
                  <c:v>0</c:v>
                </c:pt>
                <c:pt idx="4">
                  <c:v>0</c:v>
                </c:pt>
                <c:pt idx="5">
                  <c:v>0</c:v>
                </c:pt>
              </c:numCache>
            </c:numRef>
          </c:val>
        </c:ser>
        <c:dLbls>
          <c:txPr>
            <a:bodyPr rot="0" horzOverflow="overflow" anchor="ctr"/>
            <a:lstStyle/>
            <a:p>
              <a:pPr algn="ctr" rtl="0">
                <a:defRPr sz="1000">
                  <a:solidFill>
                    <a:schemeClr val="tx1"/>
                  </a:solidFill>
                </a:defRPr>
              </a:pPr>
              <a:endParaRPr lang="ja-JP" altLang="en-US"/>
            </a:p>
          </c:txPr>
          <c:showLegendKey val="0"/>
          <c:showVal val="1"/>
          <c:showCatName val="0"/>
          <c:showSerName val="0"/>
          <c:showPercent val="0"/>
          <c:showBubbleSize val="0"/>
        </c:dLbls>
        <c:gapWidth val="219"/>
        <c:overlap val="-27"/>
        <c:axId val="1"/>
        <c:axId val="2"/>
      </c:barChart>
      <c:catAx>
        <c:axId val="1"/>
        <c:scaling>
          <c:orientation val="minMax"/>
        </c:scaling>
        <c:delete val="0"/>
        <c:axPos val="b"/>
        <c:title>
          <c:tx>
            <c:rich>
              <a:bodyPr rot="0" horzOverflow="overflow" wrap="square" anchor="ctr" anchorCtr="1"/>
              <a:lstStyle/>
              <a:p>
                <a:pPr algn="ctr" rtl="0">
                  <a:defRPr sz="1000" b="0" i="0" u="none" strike="noStrike" kern="1200" baseline="0">
                    <a:solidFill>
                      <a:schemeClr val="tx1">
                        <a:lumMod val="65000"/>
                        <a:lumOff val="35000"/>
                      </a:schemeClr>
                    </a:solidFill>
                    <a:latin typeface="+mn-lt"/>
                    <a:ea typeface="+mn-ea"/>
                    <a:cs typeface="+mn-cs"/>
                  </a:defRPr>
                </a:pPr>
                <a:r>
                  <a:rPr lang="ja-JP" altLang="en-US" sz="1000" b="0" i="0" u="none" strike="noStrike" kern="1200" baseline="0">
                    <a:solidFill>
                      <a:schemeClr val="tx1">
                        <a:lumMod val="65000"/>
                        <a:lumOff val="35000"/>
                      </a:schemeClr>
                    </a:solidFill>
                    <a:latin typeface="+mn-lt"/>
                    <a:ea typeface="+mn-ea"/>
                    <a:cs typeface="+mn-cs"/>
                  </a:rPr>
                  <a:t>（年度）</a:t>
                </a:r>
                <a:endParaRPr lang="ja-JP" altLang="en-US" sz="1000" b="0" i="0" u="none" strike="noStrike" kern="1200" baseline="0">
                  <a:solidFill>
                    <a:schemeClr val="tx1">
                      <a:lumMod val="65000"/>
                      <a:lumOff val="35000"/>
                    </a:schemeClr>
                  </a:solidFill>
                  <a:latin typeface="+mn-lt"/>
                  <a:ea typeface="+mn-ea"/>
                  <a:cs typeface="+mn-cs"/>
                </a:endParaRPr>
              </a:p>
            </c:rich>
          </c:tx>
          <c:layout>
            <c:manualLayout>
              <c:xMode val="edge"/>
              <c:yMode val="edge"/>
              <c:x val="0.87163519711551196"/>
              <c:y val="0.89814823760526863"/>
            </c:manualLayout>
          </c:layout>
          <c:overlay val="0"/>
          <c:spPr>
            <a:noFill/>
            <a:ln>
              <a:noFill/>
            </a:ln>
            <a:effectLst/>
          </c:spPr>
        </c:title>
        <c:numFmt formatCode="0.0_);[Red]\(0.0\)"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r>
                  <a:rPr lang="ja-JP" altLang="ja-JP" sz="900" b="0" i="0" u="none" strike="noStrike" kern="1200" baseline="0">
                    <a:solidFill>
                      <a:schemeClr val="tx1">
                        <a:lumMod val="65000"/>
                        <a:lumOff val="35000"/>
                      </a:schemeClr>
                    </a:solidFill>
                    <a:effectLst/>
                    <a:latin typeface="+mn-lt"/>
                    <a:ea typeface="+mn-ea"/>
                    <a:cs typeface="+mn-cs"/>
                  </a:rPr>
                  <a:t>年間の</a:t>
                </a:r>
                <a:r>
                  <a:rPr lang="en-US" altLang="ja-JP" sz="900" b="0" i="0" u="none" strike="noStrike" kern="1200" baseline="0">
                    <a:solidFill>
                      <a:schemeClr val="tx1">
                        <a:lumMod val="65000"/>
                        <a:lumOff val="35000"/>
                      </a:schemeClr>
                    </a:solidFill>
                    <a:effectLst/>
                    <a:latin typeface="+mn-lt"/>
                    <a:ea typeface="+mn-ea"/>
                    <a:cs typeface="+mn-cs"/>
                  </a:rPr>
                  <a:t>CO2</a:t>
                </a:r>
                <a:r>
                  <a:rPr lang="ja-JP" altLang="ja-JP" sz="900" b="0" i="0" u="none" strike="noStrike" kern="1200" baseline="0">
                    <a:solidFill>
                      <a:schemeClr val="tx1">
                        <a:lumMod val="65000"/>
                        <a:lumOff val="35000"/>
                      </a:schemeClr>
                    </a:solidFill>
                    <a:effectLst/>
                    <a:latin typeface="+mn-lt"/>
                    <a:ea typeface="+mn-ea"/>
                    <a:cs typeface="+mn-cs"/>
                  </a:rPr>
                  <a:t>削減量</a:t>
                </a:r>
                <a:r>
                  <a:rPr lang="en-US" altLang="ja-JP" sz="900" b="0" i="0" u="none" strike="noStrike" kern="1200" baseline="0">
                    <a:solidFill>
                      <a:schemeClr val="tx1">
                        <a:lumMod val="65000"/>
                        <a:lumOff val="35000"/>
                      </a:schemeClr>
                    </a:solidFill>
                    <a:effectLst/>
                    <a:latin typeface="+mn-lt"/>
                    <a:ea typeface="+mn-ea"/>
                    <a:cs typeface="+mn-cs"/>
                  </a:rPr>
                  <a:t>(kg-CO2)</a:t>
                </a:r>
                <a:endParaRPr lang="ja-JP" altLang="ja-JP" sz="900" b="0" i="0" u="none" strike="noStrike" kern="1200" baseline="0">
                  <a:solidFill>
                    <a:schemeClr val="tx1">
                      <a:lumMod val="65000"/>
                      <a:lumOff val="35000"/>
                    </a:schemeClr>
                  </a:solidFill>
                  <a:effectLst/>
                  <a:latin typeface="+mn-lt"/>
                  <a:ea typeface="+mn-ea"/>
                  <a:cs typeface="+mn-cs"/>
                </a:endParaRPr>
              </a:p>
            </c:rich>
          </c:tx>
          <c:layout/>
          <c:overlay val="0"/>
          <c:spPr>
            <a:noFill/>
            <a:ln>
              <a:noFill/>
            </a:ln>
            <a:effectLst/>
          </c:spPr>
        </c:title>
        <c:numFmt formatCode="0.0_);[Red]\(0.0\)" sourceLinked="1"/>
        <c:majorTickMark val="none"/>
        <c:minorTickMark val="none"/>
        <c:tickLblPos val="nextTo"/>
        <c:spPr>
          <a:noFill/>
          <a:ln>
            <a:noFill/>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lstStyle/>
    <a:p>
      <a:pPr algn="ctr" rtl="0">
        <a:defRPr lang="ja-JP" altLang="en-US" sz="1000">
          <a:solidFill>
            <a:schemeClr val="tx1"/>
          </a:solidFill>
        </a:defRPr>
      </a:pPr>
      <a:endParaRPr lang="ja-JP" altLang="en-US"/>
    </a:p>
  </c:txPr>
  <c:printSettings>
    <c:pageMargins l="0.7" r="0.7" t="0.75" b="0.75" header="0.3" footer="0.3"/>
    <c:pageSetup/>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ctr" anchorCtr="1"/>
          <a:lstStyle/>
          <a:p>
            <a:pPr algn="ctr" rtl="0">
              <a:defRPr sz="1400" i="0" u="none" strike="noStrike" kern="1200" spc="0" baseline="0">
                <a:solidFill>
                  <a:schemeClr val="tx1">
                    <a:lumMod val="65000"/>
                    <a:lumOff val="35000"/>
                  </a:schemeClr>
                </a:solidFill>
                <a:latin typeface="+mn-lt"/>
                <a:ea typeface="+mn-ea"/>
                <a:cs typeface="+mn-cs"/>
              </a:defRPr>
            </a:pPr>
            <a:r>
              <a:rPr lang="en-US" altLang="ja-JP" sz="1400" b="1" i="0" u="none" strike="noStrike" kern="1200" spc="0" baseline="0">
                <a:solidFill>
                  <a:schemeClr val="tx1">
                    <a:lumMod val="65000"/>
                    <a:lumOff val="35000"/>
                  </a:schemeClr>
                </a:solidFill>
                <a:latin typeface="+mn-lt"/>
                <a:ea typeface="+mn-ea"/>
                <a:cs typeface="+mn-cs"/>
              </a:rPr>
              <a:t>2-1</a:t>
            </a:r>
            <a:r>
              <a:rPr lang="en-US" altLang="ja-JP" sz="1400" b="1" i="0" u="none" strike="noStrike" kern="1200" spc="0" baseline="0">
                <a:solidFill>
                  <a:schemeClr val="tx1">
                    <a:lumMod val="65000"/>
                    <a:lumOff val="35000"/>
                  </a:schemeClr>
                </a:solidFill>
                <a:latin typeface="+mn-lt"/>
                <a:ea typeface="+mn-ea"/>
                <a:cs typeface="+mn-cs"/>
              </a:rPr>
              <a:t> </a:t>
            </a:r>
            <a:r>
              <a:rPr lang="ja-JP" altLang="en-US" sz="1400" b="1" i="0" u="none" strike="noStrike" kern="1200" spc="0" baseline="0">
                <a:solidFill>
                  <a:schemeClr val="tx1">
                    <a:lumMod val="65000"/>
                    <a:lumOff val="35000"/>
                  </a:schemeClr>
                </a:solidFill>
                <a:latin typeface="+mn-lt"/>
                <a:ea typeface="+mn-ea"/>
                <a:cs typeface="+mn-cs"/>
              </a:rPr>
              <a:t>テレワーク・自宅作業への移行による年間の</a:t>
            </a:r>
            <a:r>
              <a:rPr lang="en-US" altLang="ja-JP" sz="1400" b="1" i="0" u="none" strike="noStrike" kern="1200" spc="0" baseline="0">
                <a:solidFill>
                  <a:schemeClr val="tx1">
                    <a:lumMod val="65000"/>
                    <a:lumOff val="35000"/>
                  </a:schemeClr>
                </a:solidFill>
                <a:latin typeface="+mn-lt"/>
                <a:ea typeface="+mn-ea"/>
                <a:cs typeface="+mn-cs"/>
              </a:rPr>
              <a:t>CO</a:t>
            </a:r>
            <a:r>
              <a:rPr lang="en-US" altLang="ja-JP" sz="1200" b="1" i="0" u="none" strike="noStrike" kern="1200" spc="0" baseline="0">
                <a:solidFill>
                  <a:schemeClr val="tx1">
                    <a:lumMod val="65000"/>
                    <a:lumOff val="35000"/>
                  </a:schemeClr>
                </a:solidFill>
                <a:latin typeface="+mn-lt"/>
                <a:ea typeface="+mn-ea"/>
                <a:cs typeface="+mn-cs"/>
              </a:rPr>
              <a:t>2</a:t>
            </a:r>
            <a:r>
              <a:rPr lang="ja-JP" altLang="en-US" sz="1400" b="1" i="0" u="none" strike="noStrike" kern="1200" spc="0" baseline="0">
                <a:solidFill>
                  <a:schemeClr val="tx1">
                    <a:lumMod val="65000"/>
                    <a:lumOff val="35000"/>
                  </a:schemeClr>
                </a:solidFill>
                <a:latin typeface="+mn-lt"/>
                <a:ea typeface="+mn-ea"/>
                <a:cs typeface="+mn-cs"/>
              </a:rPr>
              <a:t>削減量</a:t>
            </a:r>
            <a:r>
              <a:rPr lang="en-US" altLang="ja-JP" sz="1400" b="1" i="0" u="none" strike="noStrike" kern="1200" spc="0" baseline="0">
                <a:solidFill>
                  <a:schemeClr val="tx1">
                    <a:lumMod val="65000"/>
                    <a:lumOff val="35000"/>
                  </a:schemeClr>
                </a:solidFill>
                <a:latin typeface="+mn-lt"/>
                <a:ea typeface="+mn-ea"/>
                <a:cs typeface="+mn-cs"/>
              </a:rPr>
              <a:t>(kg-CO2)</a:t>
            </a:r>
            <a:endParaRPr lang="ja-JP" altLang="en-US" sz="1400" b="1" i="0" u="none" strike="noStrike" kern="1200" spc="0" baseline="0">
              <a:solidFill>
                <a:schemeClr val="tx1">
                  <a:lumMod val="65000"/>
                  <a:lumOff val="35000"/>
                </a:schemeClr>
              </a:solidFill>
              <a:latin typeface="+mn-lt"/>
              <a:ea typeface="+mn-ea"/>
              <a:cs typeface="+mn-cs"/>
            </a:endParaRP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horzOverflow="overflow" wrap="square" lIns="38100" tIns="19050" rIns="38100" bIns="19050" anchor="ctr" anchorCtr="1">
                <a:spAutoFit/>
              </a:bodyPr>
              <a:lstStyle/>
              <a:p>
                <a:pPr algn="ctr" rtl="0">
                  <a:defRPr sz="900" b="0" i="0" u="none" strike="noStrike" kern="1200" baseline="0">
                    <a:solidFill>
                      <a:schemeClr val="tx1">
                        <a:lumMod val="75000"/>
                        <a:lumOff val="25000"/>
                      </a:schemeClr>
                    </a:solidFill>
                    <a:latin typeface="+mn-lt"/>
                    <a:ea typeface="+mn-ea"/>
                    <a:cs typeface="+mn-cs"/>
                  </a:defRPr>
                </a:pPr>
                <a:endParaRPr lang="ja-JP" altLang="en-US"/>
              </a:p>
            </c:txPr>
            <c:dLblPos val="outEnd"/>
            <c:showLegendKey val="0"/>
            <c:showVal val="1"/>
            <c:showCatName val="0"/>
            <c:showSerName val="0"/>
            <c:showPercent val="0"/>
            <c:showBubbleSize val="0"/>
          </c:dLbls>
          <c:cat>
            <c:numRef>
              <c:f>'取りまとめ・グラフ'!$D$25:$I$25</c:f>
              <c:numCache>
                <c:formatCode>General</c:formatCode>
                <c:ptCount val="6"/>
                <c:pt idx="0">
                  <c:v>0</c:v>
                </c:pt>
                <c:pt idx="1">
                  <c:v>0</c:v>
                </c:pt>
                <c:pt idx="2">
                  <c:v>0</c:v>
                </c:pt>
                <c:pt idx="3">
                  <c:v>0</c:v>
                </c:pt>
                <c:pt idx="4">
                  <c:v>0</c:v>
                </c:pt>
                <c:pt idx="5">
                  <c:v>0</c:v>
                </c:pt>
              </c:numCache>
            </c:numRef>
          </c:cat>
          <c:val>
            <c:numRef>
              <c:f>'取りまとめ・グラフ'!$D$26:$I$26</c:f>
              <c:numCache>
                <c:formatCode xml:space="preserve">0_ </c:formatCode>
                <c:ptCount val="6"/>
                <c:pt idx="0">
                  <c:v>0</c:v>
                </c:pt>
                <c:pt idx="1">
                  <c:v>0</c:v>
                </c:pt>
                <c:pt idx="2">
                  <c:v>0</c:v>
                </c:pt>
                <c:pt idx="3">
                  <c:v>0</c:v>
                </c:pt>
                <c:pt idx="4">
                  <c:v>0</c:v>
                </c:pt>
                <c:pt idx="5">
                  <c:v>0</c:v>
                </c:pt>
              </c:numCache>
            </c:numRef>
          </c:val>
        </c:ser>
        <c:dLbls>
          <c:txPr>
            <a:bodyPr rot="0" horzOverflow="overflow" anchor="ctr"/>
            <a:lstStyle/>
            <a:p>
              <a:pPr algn="ctr" rtl="0">
                <a:defRPr sz="1000">
                  <a:solidFill>
                    <a:schemeClr val="tx1"/>
                  </a:solidFill>
                </a:defRPr>
              </a:pPr>
              <a:endParaRPr lang="ja-JP" altLang="en-US"/>
            </a:p>
          </c:txPr>
          <c:showLegendKey val="0"/>
          <c:showVal val="1"/>
          <c:showCatName val="0"/>
          <c:showSerName val="0"/>
          <c:showPercent val="0"/>
          <c:showBubbleSize val="0"/>
        </c:dLbls>
        <c:gapWidth val="219"/>
        <c:overlap val="-27"/>
        <c:axId val="1"/>
        <c:axId val="2"/>
      </c:barChart>
      <c:catAx>
        <c:axId val="1"/>
        <c:scaling>
          <c:orientation val="minMax"/>
        </c:scaling>
        <c:delete val="0"/>
        <c:axPos val="b"/>
        <c:title>
          <c:tx>
            <c:rich>
              <a:bodyPr rot="0" horzOverflow="overflow" wrap="square" anchor="ctr" anchorCtr="1"/>
              <a:lstStyle/>
              <a:p>
                <a:pPr algn="ctr" rtl="0">
                  <a:defRPr sz="1000" b="0" i="0" u="none" strike="noStrike" kern="1200" baseline="0">
                    <a:solidFill>
                      <a:schemeClr val="tx1">
                        <a:lumMod val="65000"/>
                        <a:lumOff val="35000"/>
                      </a:schemeClr>
                    </a:solidFill>
                    <a:latin typeface="+mn-lt"/>
                    <a:ea typeface="+mn-ea"/>
                    <a:cs typeface="+mn-cs"/>
                  </a:defRPr>
                </a:pPr>
                <a:r>
                  <a:rPr lang="ja-JP" altLang="en-US" sz="1000" b="0" i="0" u="none" strike="noStrike" kern="1200" baseline="0">
                    <a:solidFill>
                      <a:schemeClr val="tx1">
                        <a:lumMod val="65000"/>
                        <a:lumOff val="35000"/>
                      </a:schemeClr>
                    </a:solidFill>
                    <a:latin typeface="+mn-lt"/>
                    <a:ea typeface="+mn-ea"/>
                    <a:cs typeface="+mn-cs"/>
                  </a:rPr>
                  <a:t>（年度）</a:t>
                </a:r>
                <a:endParaRPr lang="ja-JP" altLang="en-US" sz="1000" b="0" i="0" u="none" strike="noStrike" kern="1200" baseline="0">
                  <a:solidFill>
                    <a:schemeClr val="tx1">
                      <a:lumMod val="65000"/>
                      <a:lumOff val="35000"/>
                    </a:schemeClr>
                  </a:solidFill>
                  <a:latin typeface="+mn-lt"/>
                  <a:ea typeface="+mn-ea"/>
                  <a:cs typeface="+mn-cs"/>
                </a:endParaRPr>
              </a:p>
            </c:rich>
          </c:tx>
          <c:layout>
            <c:manualLayout>
              <c:xMode val="edge"/>
              <c:yMode val="edge"/>
              <c:x val="0.88642505931300064"/>
              <c:y val="0.87962956758064814"/>
            </c:manualLayout>
          </c:layout>
          <c:overlay val="0"/>
          <c:spPr>
            <a:noFill/>
            <a:ln>
              <a:noFill/>
            </a:ln>
            <a:effectLst/>
          </c:spPr>
        </c:title>
        <c:numFmt formatCode="0_ "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horzOverflow="overflow" wrap="square" anchor="ctr" anchorCtr="1"/>
              <a:lstStyle/>
              <a:p>
                <a:pPr algn="ctr" rtl="0">
                  <a:defRPr sz="1000" b="0" i="0" u="none" strike="noStrike" kern="1200" baseline="0">
                    <a:solidFill>
                      <a:schemeClr val="tx1">
                        <a:lumMod val="65000"/>
                        <a:lumOff val="35000"/>
                      </a:schemeClr>
                    </a:solidFill>
                    <a:latin typeface="+mn-lt"/>
                    <a:ea typeface="+mn-ea"/>
                    <a:cs typeface="+mn-cs"/>
                  </a:defRPr>
                </a:pPr>
                <a:r>
                  <a:rPr lang="ja-JP" altLang="en-US" sz="1000" b="0" i="0" u="none" strike="noStrike" kern="1200" baseline="0">
                    <a:solidFill>
                      <a:schemeClr val="tx1">
                        <a:lumMod val="65000"/>
                        <a:lumOff val="35000"/>
                      </a:schemeClr>
                    </a:solidFill>
                    <a:latin typeface="+mn-lt"/>
                    <a:ea typeface="+mn-ea"/>
                    <a:cs typeface="+mn-cs"/>
                  </a:rPr>
                  <a:t>年間の</a:t>
                </a:r>
                <a:r>
                  <a:rPr lang="en-US" altLang="ja-JP" sz="1000" b="0" i="0" u="none" strike="noStrike" kern="1200" baseline="0">
                    <a:solidFill>
                      <a:schemeClr val="tx1">
                        <a:lumMod val="65000"/>
                        <a:lumOff val="35000"/>
                      </a:schemeClr>
                    </a:solidFill>
                    <a:latin typeface="+mn-lt"/>
                    <a:ea typeface="+mn-ea"/>
                    <a:cs typeface="+mn-cs"/>
                  </a:rPr>
                  <a:t>CO2</a:t>
                </a:r>
                <a:r>
                  <a:rPr lang="ja-JP" altLang="en-US" sz="1000" b="0" i="0" u="none" strike="noStrike" kern="1200" baseline="0">
                    <a:solidFill>
                      <a:schemeClr val="tx1">
                        <a:lumMod val="65000"/>
                        <a:lumOff val="35000"/>
                      </a:schemeClr>
                    </a:solidFill>
                    <a:latin typeface="+mn-lt"/>
                    <a:ea typeface="+mn-ea"/>
                    <a:cs typeface="+mn-cs"/>
                  </a:rPr>
                  <a:t>削減量</a:t>
                </a:r>
                <a:r>
                  <a:rPr lang="en-US" altLang="ja-JP" sz="1000" b="0" i="0" u="none" strike="noStrike" kern="1200" baseline="0">
                    <a:solidFill>
                      <a:schemeClr val="tx1">
                        <a:lumMod val="65000"/>
                        <a:lumOff val="35000"/>
                      </a:schemeClr>
                    </a:solidFill>
                    <a:latin typeface="+mn-lt"/>
                    <a:ea typeface="+mn-ea"/>
                    <a:cs typeface="+mn-cs"/>
                  </a:rPr>
                  <a:t>(kg-CO2)</a:t>
                </a:r>
                <a:endParaRPr lang="ja-JP" altLang="en-US" sz="1000" b="0" i="0" u="none" strike="noStrike" kern="1200" baseline="0">
                  <a:solidFill>
                    <a:schemeClr val="tx1">
                      <a:lumMod val="65000"/>
                      <a:lumOff val="35000"/>
                    </a:schemeClr>
                  </a:solidFill>
                  <a:latin typeface="+mn-lt"/>
                  <a:ea typeface="+mn-ea"/>
                  <a:cs typeface="+mn-cs"/>
                </a:endParaRPr>
              </a:p>
            </c:rich>
          </c:tx>
          <c:layout/>
          <c:overlay val="0"/>
          <c:spPr>
            <a:noFill/>
            <a:ln>
              <a:noFill/>
            </a:ln>
            <a:effectLst/>
          </c:spPr>
        </c:title>
        <c:numFmt formatCode="0_ " sourceLinked="1"/>
        <c:majorTickMark val="none"/>
        <c:minorTickMark val="none"/>
        <c:tickLblPos val="nextTo"/>
        <c:spPr>
          <a:noFill/>
          <a:ln>
            <a:noFill/>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lstStyle/>
    <a:p>
      <a:pPr algn="ctr" rtl="0">
        <a:defRPr lang="ja-JP" altLang="en-US" sz="1000">
          <a:solidFill>
            <a:schemeClr val="tx1"/>
          </a:solidFill>
        </a:defRPr>
      </a:pPr>
      <a:endParaRPr lang="ja-JP" altLang="en-US"/>
    </a:p>
  </c:txPr>
  <c:printSettings>
    <c:pageMargins l="0.7" r="0.7" t="0.75" b="0.75" header="0.3" footer="0.3"/>
    <c:pageSetup/>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ctr" anchorCtr="1"/>
          <a:lstStyle/>
          <a:p>
            <a:pPr algn="ctr" rtl="0">
              <a:defRPr sz="1400" i="0" u="none" strike="noStrike" kern="1200" spc="0" baseline="0">
                <a:solidFill>
                  <a:schemeClr val="tx1">
                    <a:lumMod val="65000"/>
                    <a:lumOff val="35000"/>
                  </a:schemeClr>
                </a:solidFill>
                <a:latin typeface="+mn-lt"/>
                <a:ea typeface="+mn-ea"/>
                <a:cs typeface="+mn-cs"/>
              </a:defRPr>
            </a:pPr>
            <a:r>
              <a:rPr lang="en-US" altLang="ja-JP" sz="1400" b="1" i="0" u="none" strike="noStrike" kern="1200" spc="0" baseline="0">
                <a:solidFill>
                  <a:schemeClr val="tx1">
                    <a:lumMod val="65000"/>
                    <a:lumOff val="35000"/>
                  </a:schemeClr>
                </a:solidFill>
                <a:latin typeface="+mn-lt"/>
                <a:ea typeface="+mn-ea"/>
                <a:cs typeface="+mn-cs"/>
              </a:rPr>
              <a:t>2-2 </a:t>
            </a:r>
            <a:r>
              <a:rPr lang="ja-JP" altLang="en-US" sz="1400" b="1" i="0" u="none" strike="noStrike" kern="1200" spc="0" baseline="0">
                <a:solidFill>
                  <a:schemeClr val="tx1">
                    <a:lumMod val="65000"/>
                    <a:lumOff val="35000"/>
                  </a:schemeClr>
                </a:solidFill>
                <a:latin typeface="+mn-lt"/>
                <a:ea typeface="+mn-ea"/>
                <a:cs typeface="+mn-cs"/>
              </a:rPr>
              <a:t>テレワーク・自宅作業によるオフィスにおける年間の</a:t>
            </a:r>
            <a:r>
              <a:rPr lang="en-US" altLang="ja-JP" sz="1400" b="1" i="0" u="none" strike="noStrike" kern="1200" spc="0" baseline="0">
                <a:solidFill>
                  <a:schemeClr val="tx1">
                    <a:lumMod val="65000"/>
                    <a:lumOff val="35000"/>
                  </a:schemeClr>
                </a:solidFill>
                <a:latin typeface="+mn-lt"/>
                <a:ea typeface="+mn-ea"/>
                <a:cs typeface="+mn-cs"/>
              </a:rPr>
              <a:t>CO</a:t>
            </a:r>
            <a:r>
              <a:rPr lang="en-US" altLang="ja-JP" sz="1200" b="1" i="0" u="none" strike="noStrike" kern="1200" spc="0" baseline="0">
                <a:solidFill>
                  <a:schemeClr val="tx1">
                    <a:lumMod val="65000"/>
                    <a:lumOff val="35000"/>
                  </a:schemeClr>
                </a:solidFill>
                <a:latin typeface="+mn-lt"/>
                <a:ea typeface="+mn-ea"/>
                <a:cs typeface="+mn-cs"/>
              </a:rPr>
              <a:t>2</a:t>
            </a:r>
            <a:r>
              <a:rPr lang="ja-JP" altLang="en-US" sz="1400" b="1" i="0" u="none" strike="noStrike" kern="1200" spc="0" baseline="0">
                <a:solidFill>
                  <a:schemeClr val="tx1">
                    <a:lumMod val="65000"/>
                    <a:lumOff val="35000"/>
                  </a:schemeClr>
                </a:solidFill>
                <a:latin typeface="+mn-lt"/>
                <a:ea typeface="+mn-ea"/>
                <a:cs typeface="+mn-cs"/>
              </a:rPr>
              <a:t>削減量</a:t>
            </a:r>
            <a:r>
              <a:rPr lang="en-US" altLang="ja-JP" sz="1400" b="1" i="0" u="none" strike="noStrike" kern="1200" spc="0" baseline="0">
                <a:solidFill>
                  <a:schemeClr val="tx1">
                    <a:lumMod val="65000"/>
                    <a:lumOff val="35000"/>
                  </a:schemeClr>
                </a:solidFill>
                <a:latin typeface="+mn-lt"/>
                <a:ea typeface="+mn-ea"/>
                <a:cs typeface="+mn-cs"/>
              </a:rPr>
              <a:t>(kg-CO2)</a:t>
            </a:r>
            <a:r>
              <a:rPr lang="ja-JP" altLang="en-US" sz="1400" b="1" i="0" u="none" strike="noStrike" kern="1200" spc="0" baseline="0">
                <a:solidFill>
                  <a:schemeClr val="tx1">
                    <a:lumMod val="65000"/>
                    <a:lumOff val="35000"/>
                  </a:schemeClr>
                </a:solidFill>
                <a:latin typeface="+mn-lt"/>
                <a:ea typeface="+mn-ea"/>
                <a:cs typeface="+mn-cs"/>
              </a:rPr>
              <a:t>：</a:t>
            </a:r>
            <a:endParaRPr lang="en-US" altLang="ja-JP" sz="1400" b="1" i="0" u="none" strike="noStrike" kern="1200" spc="0" baseline="0">
              <a:solidFill>
                <a:schemeClr val="tx1">
                  <a:lumMod val="65000"/>
                  <a:lumOff val="35000"/>
                </a:schemeClr>
              </a:solidFill>
              <a:latin typeface="+mn-lt"/>
              <a:ea typeface="+mn-ea"/>
              <a:cs typeface="+mn-cs"/>
            </a:endParaRPr>
          </a:p>
          <a:p>
            <a:pPr algn="ctr" rtl="0">
              <a:defRPr sz="1800" i="0" u="none" strike="noStrike" baseline="0">
                <a:solidFill>
                  <a:schemeClr val="tx1"/>
                </a:solidFill>
              </a:defRPr>
            </a:pPr>
            <a:r>
              <a:rPr lang="ja-JP" altLang="en-US" sz="1800" b="1" i="0" u="none" strike="noStrike" baseline="0">
                <a:solidFill>
                  <a:schemeClr val="tx1"/>
                </a:solidFill>
              </a:rPr>
              <a:t>冷暖房・照明について</a:t>
            </a:r>
            <a:endParaRPr lang="ja-JP" altLang="en-US" sz="1800" b="1" i="0" u="none" strike="noStrike" baseline="0">
              <a:solidFill>
                <a:schemeClr val="tx1"/>
              </a:solidFill>
            </a:endParaRP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horzOverflow="overflow" wrap="square" lIns="38100" tIns="19050" rIns="38100" bIns="19050" anchor="ctr" anchorCtr="1">
                <a:spAutoFit/>
              </a:bodyPr>
              <a:lstStyle/>
              <a:p>
                <a:pPr algn="ctr" rtl="0">
                  <a:defRPr sz="900" b="0" i="0" u="none" strike="noStrike" kern="1200" baseline="0">
                    <a:solidFill>
                      <a:schemeClr val="tx1">
                        <a:lumMod val="75000"/>
                        <a:lumOff val="25000"/>
                      </a:schemeClr>
                    </a:solidFill>
                    <a:latin typeface="+mn-lt"/>
                    <a:ea typeface="+mn-ea"/>
                    <a:cs typeface="+mn-cs"/>
                  </a:defRPr>
                </a:pPr>
                <a:endParaRPr lang="ja-JP" altLang="en-US"/>
              </a:p>
            </c:txPr>
            <c:dLblPos val="outEnd"/>
            <c:showLegendKey val="0"/>
            <c:showVal val="1"/>
            <c:showCatName val="0"/>
            <c:showSerName val="0"/>
            <c:showPercent val="0"/>
            <c:showBubbleSize val="0"/>
          </c:dLbls>
          <c:cat>
            <c:numRef>
              <c:f>'取りまとめ・グラフ'!$D$43:$I$43</c:f>
              <c:numCache>
                <c:formatCode>General</c:formatCode>
                <c:ptCount val="6"/>
                <c:pt idx="0">
                  <c:v>0</c:v>
                </c:pt>
                <c:pt idx="1">
                  <c:v>0</c:v>
                </c:pt>
                <c:pt idx="2">
                  <c:v>0</c:v>
                </c:pt>
                <c:pt idx="3">
                  <c:v>0</c:v>
                </c:pt>
                <c:pt idx="4">
                  <c:v>0</c:v>
                </c:pt>
                <c:pt idx="5">
                  <c:v>0</c:v>
                </c:pt>
              </c:numCache>
            </c:numRef>
          </c:cat>
          <c:val>
            <c:numRef>
              <c:f>'取りまとめ・グラフ'!$D$44:$I$44</c:f>
              <c:numCache>
                <c:formatCode xml:space="preserve">0_ </c:formatCode>
                <c:ptCount val="6"/>
                <c:pt idx="0">
                  <c:v>0</c:v>
                </c:pt>
                <c:pt idx="1">
                  <c:v>0</c:v>
                </c:pt>
                <c:pt idx="2">
                  <c:v>0</c:v>
                </c:pt>
                <c:pt idx="3">
                  <c:v>0</c:v>
                </c:pt>
                <c:pt idx="4">
                  <c:v>0</c:v>
                </c:pt>
                <c:pt idx="5">
                  <c:v>0</c:v>
                </c:pt>
              </c:numCache>
            </c:numRef>
          </c:val>
        </c:ser>
        <c:dLbls>
          <c:txPr>
            <a:bodyPr rot="0" horzOverflow="overflow" anchor="ctr"/>
            <a:lstStyle/>
            <a:p>
              <a:pPr algn="ctr" rtl="0">
                <a:defRPr sz="1000">
                  <a:solidFill>
                    <a:schemeClr val="tx1"/>
                  </a:solidFill>
                </a:defRPr>
              </a:pPr>
              <a:endParaRPr lang="ja-JP" altLang="en-US"/>
            </a:p>
          </c:txPr>
          <c:showLegendKey val="0"/>
          <c:showVal val="1"/>
          <c:showCatName val="0"/>
          <c:showSerName val="0"/>
          <c:showPercent val="0"/>
          <c:showBubbleSize val="0"/>
        </c:dLbls>
        <c:gapWidth val="219"/>
        <c:overlap val="-27"/>
        <c:axId val="1"/>
        <c:axId val="2"/>
      </c:barChart>
      <c:catAx>
        <c:axId val="1"/>
        <c:scaling>
          <c:orientation val="minMax"/>
        </c:scaling>
        <c:delete val="0"/>
        <c:axPos val="b"/>
        <c:title>
          <c:tx>
            <c:rich>
              <a:bodyPr rot="0" horzOverflow="overflow" wrap="square" anchor="ctr" anchorCtr="1"/>
              <a:lstStyle/>
              <a:p>
                <a:pPr algn="ctr" rtl="0">
                  <a:defRPr sz="1000" b="0" i="0" u="none" strike="noStrike" kern="1200" baseline="0">
                    <a:solidFill>
                      <a:schemeClr val="tx1">
                        <a:lumMod val="65000"/>
                        <a:lumOff val="35000"/>
                      </a:schemeClr>
                    </a:solidFill>
                    <a:latin typeface="+mn-lt"/>
                    <a:ea typeface="+mn-ea"/>
                    <a:cs typeface="+mn-cs"/>
                  </a:defRPr>
                </a:pPr>
                <a:r>
                  <a:rPr lang="ja-JP" altLang="en-US" sz="1000" b="0" i="0" u="none" strike="noStrike" kern="1200" baseline="0">
                    <a:solidFill>
                      <a:schemeClr val="tx1">
                        <a:lumMod val="65000"/>
                        <a:lumOff val="35000"/>
                      </a:schemeClr>
                    </a:solidFill>
                    <a:latin typeface="+mn-lt"/>
                    <a:ea typeface="+mn-ea"/>
                    <a:cs typeface="+mn-cs"/>
                  </a:rPr>
                  <a:t>（年度）</a:t>
                </a:r>
                <a:endParaRPr lang="ja-JP" altLang="en-US" sz="1000" b="0" i="0" u="none" strike="noStrike" kern="1200" baseline="0">
                  <a:solidFill>
                    <a:schemeClr val="tx1">
                      <a:lumMod val="65000"/>
                      <a:lumOff val="35000"/>
                    </a:schemeClr>
                  </a:solidFill>
                  <a:latin typeface="+mn-lt"/>
                  <a:ea typeface="+mn-ea"/>
                  <a:cs typeface="+mn-cs"/>
                </a:endParaRPr>
              </a:p>
            </c:rich>
          </c:tx>
          <c:layout>
            <c:manualLayout>
              <c:xMode val="edge"/>
              <c:yMode val="edge"/>
              <c:x val="0.871261332508109"/>
              <c:y val="0.88888851659500012"/>
            </c:manualLayout>
          </c:layout>
          <c:overlay val="0"/>
          <c:spPr>
            <a:noFill/>
            <a:ln>
              <a:noFill/>
            </a:ln>
            <a:effectLst/>
          </c:spPr>
        </c:title>
        <c:numFmt formatCode="0_ "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horzOverflow="overflow" wrap="square" anchor="ctr" anchorCtr="1"/>
              <a:lstStyle/>
              <a:p>
                <a:pPr algn="ctr" rtl="0">
                  <a:defRPr sz="1050" b="0" i="0" u="none" strike="noStrike" kern="1200" baseline="0">
                    <a:solidFill>
                      <a:schemeClr val="tx1">
                        <a:lumMod val="65000"/>
                        <a:lumOff val="35000"/>
                      </a:schemeClr>
                    </a:solidFill>
                    <a:latin typeface="+mn-lt"/>
                    <a:ea typeface="+mn-ea"/>
                    <a:cs typeface="+mn-cs"/>
                  </a:defRPr>
                </a:pPr>
                <a:r>
                  <a:rPr lang="ja-JP" altLang="ja-JP" sz="1050" b="0" i="0" u="none" strike="noStrike" kern="1200" baseline="0">
                    <a:solidFill>
                      <a:schemeClr val="tx1">
                        <a:lumMod val="65000"/>
                        <a:lumOff val="35000"/>
                      </a:schemeClr>
                    </a:solidFill>
                    <a:effectLst/>
                    <a:latin typeface="+mn-lt"/>
                    <a:ea typeface="+mn-ea"/>
                    <a:cs typeface="+mn-cs"/>
                  </a:rPr>
                  <a:t>年間の</a:t>
                </a:r>
                <a:r>
                  <a:rPr lang="en-US" altLang="ja-JP" sz="1050" b="0" i="0" u="none" strike="noStrike" kern="1200" baseline="0">
                    <a:solidFill>
                      <a:schemeClr val="tx1">
                        <a:lumMod val="65000"/>
                        <a:lumOff val="35000"/>
                      </a:schemeClr>
                    </a:solidFill>
                    <a:effectLst/>
                    <a:latin typeface="+mn-lt"/>
                    <a:ea typeface="+mn-ea"/>
                    <a:cs typeface="+mn-cs"/>
                  </a:rPr>
                  <a:t>CO2</a:t>
                </a:r>
                <a:r>
                  <a:rPr lang="ja-JP" altLang="ja-JP" sz="1050" b="0" i="0" u="none" strike="noStrike" kern="1200" baseline="0">
                    <a:solidFill>
                      <a:schemeClr val="tx1">
                        <a:lumMod val="65000"/>
                        <a:lumOff val="35000"/>
                      </a:schemeClr>
                    </a:solidFill>
                    <a:effectLst/>
                    <a:latin typeface="+mn-lt"/>
                    <a:ea typeface="+mn-ea"/>
                    <a:cs typeface="+mn-cs"/>
                  </a:rPr>
                  <a:t>削減量</a:t>
                </a:r>
                <a:r>
                  <a:rPr lang="en-US" altLang="ja-JP" sz="1050" b="0" i="0" u="none" strike="noStrike" kern="1200" baseline="0">
                    <a:solidFill>
                      <a:schemeClr val="tx1">
                        <a:lumMod val="65000"/>
                        <a:lumOff val="35000"/>
                      </a:schemeClr>
                    </a:solidFill>
                    <a:effectLst/>
                    <a:latin typeface="+mn-lt"/>
                    <a:ea typeface="+mn-ea"/>
                    <a:cs typeface="+mn-cs"/>
                  </a:rPr>
                  <a:t>(kg-CO2)</a:t>
                </a:r>
                <a:endParaRPr lang="ja-JP" altLang="ja-JP" sz="1050" b="0" i="0" u="none" strike="noStrike" kern="1200" baseline="0">
                  <a:solidFill>
                    <a:schemeClr val="tx1">
                      <a:lumMod val="65000"/>
                      <a:lumOff val="35000"/>
                    </a:schemeClr>
                  </a:solidFill>
                  <a:effectLst/>
                  <a:latin typeface="+mn-lt"/>
                  <a:ea typeface="+mn-ea"/>
                  <a:cs typeface="+mn-cs"/>
                </a:endParaRPr>
              </a:p>
            </c:rich>
          </c:tx>
          <c:layout/>
          <c:overlay val="0"/>
          <c:spPr>
            <a:noFill/>
            <a:ln>
              <a:noFill/>
            </a:ln>
            <a:effectLst/>
          </c:spPr>
        </c:title>
        <c:numFmt formatCode="0_ " sourceLinked="1"/>
        <c:majorTickMark val="none"/>
        <c:minorTickMark val="none"/>
        <c:tickLblPos val="nextTo"/>
        <c:spPr>
          <a:noFill/>
          <a:ln>
            <a:noFill/>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lstStyle/>
    <a:p>
      <a:pPr algn="ctr" rtl="0">
        <a:defRPr lang="ja-JP" altLang="en-US" sz="1000">
          <a:solidFill>
            <a:schemeClr val="tx1"/>
          </a:solidFill>
        </a:defRPr>
      </a:pPr>
      <a:endParaRPr lang="ja-JP" altLang="en-US"/>
    </a:p>
  </c:txPr>
  <c:printSettings>
    <c:pageMargins l="0.7" r="0.7" t="0.75" b="0.75" header="0.3" footer="0.3"/>
    <c:pageSetup/>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ctr" anchorCtr="1"/>
          <a:lstStyle/>
          <a:p>
            <a:pPr algn="ctr" rtl="0">
              <a:defRPr sz="1400" i="0" u="none" strike="noStrike" kern="1200" spc="0" baseline="0">
                <a:solidFill>
                  <a:schemeClr val="tx1">
                    <a:lumMod val="65000"/>
                    <a:lumOff val="35000"/>
                  </a:schemeClr>
                </a:solidFill>
                <a:latin typeface="+mn-lt"/>
                <a:ea typeface="+mn-ea"/>
                <a:cs typeface="+mn-cs"/>
              </a:defRPr>
            </a:pPr>
            <a:r>
              <a:rPr lang="en-US" altLang="ja-JP" sz="1400" b="1" i="0" u="none" strike="noStrike" kern="1200" spc="0" baseline="0">
                <a:solidFill>
                  <a:schemeClr val="tx1">
                    <a:lumMod val="65000"/>
                    <a:lumOff val="35000"/>
                  </a:schemeClr>
                </a:solidFill>
                <a:latin typeface="+mn-lt"/>
                <a:ea typeface="+mn-ea"/>
                <a:cs typeface="+mn-cs"/>
              </a:rPr>
              <a:t>3. </a:t>
            </a:r>
            <a:r>
              <a:rPr lang="ja-JP" altLang="en-US" sz="1400" b="1" i="0" u="none" strike="noStrike" kern="1200" spc="0" baseline="0">
                <a:solidFill>
                  <a:schemeClr val="tx1">
                    <a:lumMod val="65000"/>
                    <a:lumOff val="35000"/>
                  </a:schemeClr>
                </a:solidFill>
                <a:latin typeface="+mn-lt"/>
                <a:ea typeface="+mn-ea"/>
                <a:cs typeface="+mn-cs"/>
              </a:rPr>
              <a:t>削減した年間の労働時間（</a:t>
            </a:r>
            <a:r>
              <a:rPr lang="en-US" altLang="ja-JP" sz="1400" b="1" i="0" u="none" strike="noStrike" kern="1200" spc="0" baseline="0">
                <a:solidFill>
                  <a:schemeClr val="tx1">
                    <a:lumMod val="65000"/>
                    <a:lumOff val="35000"/>
                  </a:schemeClr>
                </a:solidFill>
                <a:latin typeface="+mn-lt"/>
                <a:ea typeface="+mn-ea"/>
                <a:cs typeface="+mn-cs"/>
              </a:rPr>
              <a:t>h</a:t>
            </a:r>
            <a:r>
              <a:rPr lang="ja-JP" altLang="en-US" sz="1400" b="1" i="0" u="none" strike="noStrike" kern="1200" spc="0" baseline="0">
                <a:solidFill>
                  <a:schemeClr val="tx1">
                    <a:lumMod val="65000"/>
                    <a:lumOff val="35000"/>
                  </a:schemeClr>
                </a:solidFill>
                <a:latin typeface="+mn-lt"/>
                <a:ea typeface="+mn-ea"/>
                <a:cs typeface="+mn-cs"/>
              </a:rPr>
              <a:t>）から算出した年間の</a:t>
            </a:r>
            <a:r>
              <a:rPr lang="en-US" altLang="ja-JP" sz="1400" b="1" i="0" u="none" strike="noStrike" kern="1200" spc="0" baseline="0">
                <a:solidFill>
                  <a:schemeClr val="tx1">
                    <a:lumMod val="65000"/>
                    <a:lumOff val="35000"/>
                  </a:schemeClr>
                </a:solidFill>
                <a:latin typeface="+mn-lt"/>
                <a:ea typeface="+mn-ea"/>
                <a:cs typeface="+mn-cs"/>
              </a:rPr>
              <a:t>CO</a:t>
            </a:r>
            <a:r>
              <a:rPr lang="en-US" altLang="ja-JP" sz="1200" b="1" i="0" u="none" strike="noStrike" kern="1200" spc="0" baseline="0">
                <a:solidFill>
                  <a:schemeClr val="tx1">
                    <a:lumMod val="65000"/>
                    <a:lumOff val="35000"/>
                  </a:schemeClr>
                </a:solidFill>
                <a:latin typeface="+mn-lt"/>
                <a:ea typeface="+mn-ea"/>
                <a:cs typeface="+mn-cs"/>
              </a:rPr>
              <a:t>2</a:t>
            </a:r>
            <a:r>
              <a:rPr lang="ja-JP" altLang="en-US" sz="1400" b="1" i="0" u="none" strike="noStrike" kern="1200" spc="0" baseline="0">
                <a:solidFill>
                  <a:schemeClr val="tx1">
                    <a:lumMod val="65000"/>
                    <a:lumOff val="35000"/>
                  </a:schemeClr>
                </a:solidFill>
                <a:latin typeface="+mn-lt"/>
                <a:ea typeface="+mn-ea"/>
                <a:cs typeface="+mn-cs"/>
              </a:rPr>
              <a:t>削減量</a:t>
            </a:r>
            <a:r>
              <a:rPr lang="en-US" altLang="ja-JP" sz="1400" b="1" i="0" u="none" strike="noStrike" kern="1200" spc="0" baseline="0">
                <a:solidFill>
                  <a:schemeClr val="tx1">
                    <a:lumMod val="65000"/>
                    <a:lumOff val="35000"/>
                  </a:schemeClr>
                </a:solidFill>
                <a:latin typeface="+mn-lt"/>
                <a:ea typeface="+mn-ea"/>
                <a:cs typeface="+mn-cs"/>
              </a:rPr>
              <a:t>(kg-CO2)</a:t>
            </a:r>
            <a:endParaRPr lang="ja-JP" altLang="en-US" sz="1400" b="1" i="0" u="none" strike="noStrike" kern="1200" spc="0" baseline="0">
              <a:solidFill>
                <a:schemeClr val="tx1">
                  <a:lumMod val="65000"/>
                  <a:lumOff val="35000"/>
                </a:schemeClr>
              </a:solidFill>
              <a:latin typeface="+mn-lt"/>
              <a:ea typeface="+mn-ea"/>
              <a:cs typeface="+mn-cs"/>
            </a:endParaRP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horzOverflow="overflow" wrap="square" lIns="38100" tIns="19050" rIns="38100" bIns="19050" anchor="ctr" anchorCtr="1">
                <a:spAutoFit/>
              </a:bodyPr>
              <a:lstStyle/>
              <a:p>
                <a:pPr algn="ctr" rtl="0">
                  <a:defRPr sz="900" b="0" i="0" u="none" strike="noStrike" kern="1200" baseline="0">
                    <a:solidFill>
                      <a:schemeClr val="tx1">
                        <a:lumMod val="75000"/>
                        <a:lumOff val="25000"/>
                      </a:schemeClr>
                    </a:solidFill>
                    <a:latin typeface="+mn-lt"/>
                    <a:ea typeface="+mn-ea"/>
                    <a:cs typeface="+mn-cs"/>
                  </a:defRPr>
                </a:pPr>
                <a:endParaRPr lang="ja-JP" altLang="en-US"/>
              </a:p>
            </c:txPr>
            <c:dLblPos val="outEnd"/>
            <c:showLegendKey val="0"/>
            <c:showVal val="1"/>
            <c:showCatName val="0"/>
            <c:showSerName val="0"/>
            <c:showPercent val="0"/>
            <c:showBubbleSize val="0"/>
          </c:dLbls>
          <c:cat>
            <c:numRef>
              <c:f>'取りまとめ・グラフ'!$D$58:$I$58</c:f>
              <c:numCache>
                <c:formatCode>General</c:formatCode>
                <c:ptCount val="6"/>
                <c:pt idx="0">
                  <c:v>0</c:v>
                </c:pt>
                <c:pt idx="1">
                  <c:v>0</c:v>
                </c:pt>
                <c:pt idx="2">
                  <c:v>0</c:v>
                </c:pt>
                <c:pt idx="3">
                  <c:v>0</c:v>
                </c:pt>
                <c:pt idx="4">
                  <c:v>0</c:v>
                </c:pt>
                <c:pt idx="5">
                  <c:v>0</c:v>
                </c:pt>
              </c:numCache>
            </c:numRef>
          </c:cat>
          <c:val>
            <c:numRef>
              <c:f>'取りまとめ・グラフ'!$D$59:$I$59</c:f>
              <c:numCache>
                <c:formatCode>0_);[Red]\(0\)</c:formatCode>
                <c:ptCount val="6"/>
                <c:pt idx="0">
                  <c:v>0</c:v>
                </c:pt>
                <c:pt idx="1">
                  <c:v>0</c:v>
                </c:pt>
                <c:pt idx="2">
                  <c:v>0</c:v>
                </c:pt>
                <c:pt idx="3">
                  <c:v>0</c:v>
                </c:pt>
                <c:pt idx="4">
                  <c:v>0</c:v>
                </c:pt>
                <c:pt idx="5">
                  <c:v>0</c:v>
                </c:pt>
              </c:numCache>
            </c:numRef>
          </c:val>
        </c:ser>
        <c:dLbls>
          <c:txPr>
            <a:bodyPr rot="0" horzOverflow="overflow" anchor="ctr"/>
            <a:lstStyle/>
            <a:p>
              <a:pPr algn="ctr" rtl="0">
                <a:defRPr sz="1000">
                  <a:solidFill>
                    <a:schemeClr val="tx1"/>
                  </a:solidFill>
                </a:defRPr>
              </a:pPr>
              <a:endParaRPr lang="ja-JP" altLang="en-US"/>
            </a:p>
          </c:txPr>
          <c:showLegendKey val="0"/>
          <c:showVal val="1"/>
          <c:showCatName val="0"/>
          <c:showSerName val="0"/>
          <c:showPercent val="0"/>
          <c:showBubbleSize val="0"/>
        </c:dLbls>
        <c:gapWidth val="219"/>
        <c:overlap val="-27"/>
        <c:axId val="1"/>
        <c:axId val="2"/>
      </c:barChart>
      <c:catAx>
        <c:axId val="1"/>
        <c:scaling>
          <c:orientation val="minMax"/>
        </c:scaling>
        <c:delete val="0"/>
        <c:axPos val="b"/>
        <c:title>
          <c:tx>
            <c:rich>
              <a:bodyPr rot="0" horzOverflow="overflow" wrap="square" anchor="ctr" anchorCtr="1"/>
              <a:lstStyle/>
              <a:p>
                <a:pPr algn="ctr" rtl="0">
                  <a:defRPr sz="1000" b="0" i="0" u="none" strike="noStrike" kern="1200" baseline="0">
                    <a:solidFill>
                      <a:schemeClr val="tx1">
                        <a:lumMod val="65000"/>
                        <a:lumOff val="35000"/>
                      </a:schemeClr>
                    </a:solidFill>
                    <a:latin typeface="+mn-lt"/>
                    <a:ea typeface="+mn-ea"/>
                    <a:cs typeface="+mn-cs"/>
                  </a:defRPr>
                </a:pPr>
                <a:r>
                  <a:rPr lang="ja-JP" altLang="en-US" sz="1000" b="0" i="0" u="none" strike="noStrike" kern="1200" baseline="0">
                    <a:solidFill>
                      <a:schemeClr val="tx1">
                        <a:lumMod val="65000"/>
                        <a:lumOff val="35000"/>
                      </a:schemeClr>
                    </a:solidFill>
                    <a:latin typeface="+mn-lt"/>
                    <a:ea typeface="+mn-ea"/>
                    <a:cs typeface="+mn-cs"/>
                  </a:rPr>
                  <a:t>（年度）</a:t>
                </a:r>
                <a:endParaRPr lang="ja-JP" altLang="en-US" sz="1000" b="0" i="0" u="none" strike="noStrike" kern="1200" baseline="0">
                  <a:solidFill>
                    <a:schemeClr val="tx1">
                      <a:lumMod val="65000"/>
                      <a:lumOff val="35000"/>
                    </a:schemeClr>
                  </a:solidFill>
                  <a:latin typeface="+mn-lt"/>
                  <a:ea typeface="+mn-ea"/>
                  <a:cs typeface="+mn-cs"/>
                </a:endParaRPr>
              </a:p>
            </c:rich>
          </c:tx>
          <c:layout>
            <c:manualLayout>
              <c:xMode val="edge"/>
              <c:yMode val="edge"/>
              <c:x val="0.87573702850462465"/>
              <c:y val="0.88425937142472577"/>
            </c:manualLayout>
          </c:layout>
          <c:overlay val="0"/>
          <c:spPr>
            <a:noFill/>
            <a:ln>
              <a:noFill/>
            </a:ln>
            <a:effectLst/>
          </c:spPr>
        </c:title>
        <c:numFmt formatCode="0_);[Red]\(0\)"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horzOverflow="overflow" wrap="square" anchor="ctr" anchorCtr="1"/>
              <a:lstStyle/>
              <a:p>
                <a:pPr algn="ctr" rtl="0">
                  <a:defRPr sz="1000" b="0" i="0" u="none" strike="noStrike" kern="1200" baseline="0">
                    <a:solidFill>
                      <a:schemeClr val="tx1">
                        <a:lumMod val="65000"/>
                        <a:lumOff val="35000"/>
                      </a:schemeClr>
                    </a:solidFill>
                    <a:latin typeface="+mn-lt"/>
                    <a:ea typeface="+mn-ea"/>
                    <a:cs typeface="+mn-cs"/>
                  </a:defRPr>
                </a:pPr>
                <a:r>
                  <a:rPr lang="ja-JP" altLang="en-US" sz="1000" b="0" i="0" u="none" strike="noStrike" kern="1200" baseline="0">
                    <a:solidFill>
                      <a:schemeClr val="tx1">
                        <a:lumMod val="65000"/>
                        <a:lumOff val="35000"/>
                      </a:schemeClr>
                    </a:solidFill>
                    <a:latin typeface="+mn-lt"/>
                    <a:ea typeface="+mn-ea"/>
                    <a:cs typeface="+mn-cs"/>
                  </a:rPr>
                  <a:t>年間の</a:t>
                </a:r>
                <a:r>
                  <a:rPr lang="en-US" altLang="ja-JP" sz="1000" b="0" i="0" u="none" strike="noStrike" kern="1200" baseline="0">
                    <a:solidFill>
                      <a:schemeClr val="tx1">
                        <a:lumMod val="65000"/>
                        <a:lumOff val="35000"/>
                      </a:schemeClr>
                    </a:solidFill>
                    <a:latin typeface="+mn-lt"/>
                    <a:ea typeface="+mn-ea"/>
                    <a:cs typeface="+mn-cs"/>
                  </a:rPr>
                  <a:t>CO2</a:t>
                </a:r>
                <a:r>
                  <a:rPr lang="ja-JP" altLang="en-US" sz="1000" b="0" i="0" u="none" strike="noStrike" kern="1200" baseline="0">
                    <a:solidFill>
                      <a:schemeClr val="tx1">
                        <a:lumMod val="65000"/>
                        <a:lumOff val="35000"/>
                      </a:schemeClr>
                    </a:solidFill>
                    <a:latin typeface="+mn-lt"/>
                    <a:ea typeface="+mn-ea"/>
                    <a:cs typeface="+mn-cs"/>
                  </a:rPr>
                  <a:t>削減量</a:t>
                </a:r>
                <a:r>
                  <a:rPr lang="en-US" altLang="ja-JP" sz="1000" b="0" i="0" u="none" strike="noStrike" kern="1200" baseline="0">
                    <a:solidFill>
                      <a:schemeClr val="tx1">
                        <a:lumMod val="65000"/>
                        <a:lumOff val="35000"/>
                      </a:schemeClr>
                    </a:solidFill>
                    <a:latin typeface="+mn-lt"/>
                    <a:ea typeface="+mn-ea"/>
                    <a:cs typeface="+mn-cs"/>
                  </a:rPr>
                  <a:t>(kg-CO2)</a:t>
                </a:r>
                <a:endParaRPr lang="ja-JP" altLang="en-US" sz="1000" b="0" i="0" u="none" strike="noStrike" kern="1200" baseline="0">
                  <a:solidFill>
                    <a:schemeClr val="tx1">
                      <a:lumMod val="65000"/>
                      <a:lumOff val="35000"/>
                    </a:schemeClr>
                  </a:solidFill>
                  <a:latin typeface="+mn-lt"/>
                  <a:ea typeface="+mn-ea"/>
                  <a:cs typeface="+mn-cs"/>
                </a:endParaRPr>
              </a:p>
            </c:rich>
          </c:tx>
          <c:layout/>
          <c:overlay val="0"/>
          <c:spPr>
            <a:noFill/>
            <a:ln>
              <a:noFill/>
            </a:ln>
            <a:effectLst/>
          </c:spPr>
        </c:title>
        <c:numFmt formatCode="0_);[Red]\(0\)" sourceLinked="1"/>
        <c:majorTickMark val="none"/>
        <c:minorTickMark val="none"/>
        <c:tickLblPos val="nextTo"/>
        <c:spPr>
          <a:noFill/>
          <a:ln>
            <a:noFill/>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lstStyle/>
    <a:p>
      <a:pPr algn="ctr" rtl="0">
        <a:defRPr lang="ja-JP" altLang="en-US" sz="1000">
          <a:solidFill>
            <a:schemeClr val="tx1"/>
          </a:solidFill>
        </a:defRPr>
      </a:pPr>
      <a:endParaRPr lang="ja-JP" altLang="en-US"/>
    </a:p>
  </c:txPr>
  <c:printSettings>
    <c:pageMargins l="0.7" r="0.7" t="0.75" b="0.75" header="0.3" footer="0.3"/>
    <c:pageSetup/>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ctr" anchorCtr="1"/>
          <a:lstStyle/>
          <a:p>
            <a:pPr algn="ctr" rtl="0">
              <a:defRPr sz="1400" i="0" u="none" strike="noStrike" kern="1200" spc="0" baseline="0">
                <a:solidFill>
                  <a:schemeClr val="tx1">
                    <a:lumMod val="65000"/>
                    <a:lumOff val="35000"/>
                  </a:schemeClr>
                </a:solidFill>
                <a:latin typeface="+mn-lt"/>
                <a:ea typeface="+mn-ea"/>
                <a:cs typeface="+mn-cs"/>
              </a:defRPr>
            </a:pPr>
            <a:r>
              <a:rPr lang="en-US" altLang="ja-JP" sz="1400" b="1" i="0" u="none" strike="noStrike" kern="1200" spc="0" baseline="0">
                <a:solidFill>
                  <a:schemeClr val="tx1">
                    <a:lumMod val="65000"/>
                    <a:lumOff val="35000"/>
                  </a:schemeClr>
                </a:solidFill>
                <a:latin typeface="+mn-lt"/>
                <a:ea typeface="+mn-ea"/>
                <a:cs typeface="+mn-cs"/>
              </a:rPr>
              <a:t>4-2 </a:t>
            </a:r>
            <a:r>
              <a:rPr lang="ja-JP" altLang="en-US" sz="1400" b="1" i="0" u="none" strike="noStrike" kern="1200" spc="0" baseline="0">
                <a:solidFill>
                  <a:schemeClr val="tx1">
                    <a:lumMod val="65000"/>
                    <a:lumOff val="35000"/>
                  </a:schemeClr>
                </a:solidFill>
                <a:latin typeface="+mn-lt"/>
                <a:ea typeface="+mn-ea"/>
                <a:cs typeface="+mn-cs"/>
              </a:rPr>
              <a:t>照明に関する取組による年間の</a:t>
            </a:r>
            <a:r>
              <a:rPr lang="en-US" altLang="ja-JP" sz="1400" b="1" i="0" u="none" strike="noStrike" kern="1200" spc="0" baseline="0">
                <a:solidFill>
                  <a:schemeClr val="tx1">
                    <a:lumMod val="65000"/>
                    <a:lumOff val="35000"/>
                  </a:schemeClr>
                </a:solidFill>
                <a:latin typeface="+mn-lt"/>
                <a:ea typeface="+mn-ea"/>
                <a:cs typeface="+mn-cs"/>
              </a:rPr>
              <a:t>CO</a:t>
            </a:r>
            <a:r>
              <a:rPr lang="en-US" altLang="ja-JP" sz="1200" b="1" i="0" u="none" strike="noStrike" kern="1200" spc="0" baseline="0">
                <a:solidFill>
                  <a:schemeClr val="tx1">
                    <a:lumMod val="65000"/>
                    <a:lumOff val="35000"/>
                  </a:schemeClr>
                </a:solidFill>
                <a:latin typeface="+mn-lt"/>
                <a:ea typeface="+mn-ea"/>
                <a:cs typeface="+mn-cs"/>
              </a:rPr>
              <a:t>2</a:t>
            </a:r>
            <a:r>
              <a:rPr lang="ja-JP" altLang="en-US" sz="1400" b="1" i="0" u="none" strike="noStrike" kern="1200" spc="0" baseline="0">
                <a:solidFill>
                  <a:schemeClr val="tx1">
                    <a:lumMod val="65000"/>
                    <a:lumOff val="35000"/>
                  </a:schemeClr>
                </a:solidFill>
                <a:latin typeface="+mn-lt"/>
                <a:ea typeface="+mn-ea"/>
                <a:cs typeface="+mn-cs"/>
              </a:rPr>
              <a:t>削減量</a:t>
            </a:r>
            <a:r>
              <a:rPr lang="en-US" altLang="ja-JP" sz="1400" b="1" i="0" u="none" strike="noStrike" kern="1200" spc="0" baseline="0">
                <a:solidFill>
                  <a:schemeClr val="tx1">
                    <a:lumMod val="65000"/>
                    <a:lumOff val="35000"/>
                  </a:schemeClr>
                </a:solidFill>
                <a:latin typeface="+mn-lt"/>
                <a:ea typeface="+mn-ea"/>
                <a:cs typeface="+mn-cs"/>
              </a:rPr>
              <a:t>(kg-CO2)</a:t>
            </a:r>
            <a:endParaRPr lang="ja-JP" altLang="en-US" sz="1400" b="1" i="0" u="none" strike="noStrike" kern="1200" spc="0" baseline="0">
              <a:solidFill>
                <a:schemeClr val="tx1">
                  <a:lumMod val="65000"/>
                  <a:lumOff val="35000"/>
                </a:schemeClr>
              </a:solidFill>
              <a:latin typeface="+mn-lt"/>
              <a:ea typeface="+mn-ea"/>
              <a:cs typeface="+mn-cs"/>
            </a:endParaRP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horzOverflow="overflow" wrap="square" lIns="38100" tIns="19050" rIns="38100" bIns="19050" anchor="ctr" anchorCtr="1">
                <a:spAutoFit/>
              </a:bodyPr>
              <a:lstStyle/>
              <a:p>
                <a:pPr algn="ctr" rtl="0">
                  <a:defRPr sz="900" b="0" i="0" u="none" strike="noStrike" kern="1200" baseline="0">
                    <a:solidFill>
                      <a:schemeClr val="tx1">
                        <a:lumMod val="75000"/>
                        <a:lumOff val="25000"/>
                      </a:schemeClr>
                    </a:solidFill>
                    <a:latin typeface="+mn-lt"/>
                    <a:ea typeface="+mn-ea"/>
                    <a:cs typeface="+mn-cs"/>
                  </a:defRPr>
                </a:pPr>
                <a:endParaRPr lang="ja-JP" altLang="en-US"/>
              </a:p>
            </c:txPr>
            <c:dLblPos val="outEnd"/>
            <c:showLegendKey val="0"/>
            <c:showVal val="1"/>
            <c:showCatName val="0"/>
            <c:showSerName val="0"/>
            <c:showPercent val="0"/>
            <c:showBubbleSize val="0"/>
          </c:dLbls>
          <c:cat>
            <c:numRef>
              <c:f>'取りまとめ・グラフ'!$D$80:$I$80</c:f>
              <c:numCache>
                <c:formatCode>General</c:formatCode>
                <c:ptCount val="6"/>
                <c:pt idx="0">
                  <c:v>0</c:v>
                </c:pt>
                <c:pt idx="1">
                  <c:v>0</c:v>
                </c:pt>
                <c:pt idx="2">
                  <c:v>0</c:v>
                </c:pt>
                <c:pt idx="3">
                  <c:v>0</c:v>
                </c:pt>
                <c:pt idx="4">
                  <c:v>0</c:v>
                </c:pt>
                <c:pt idx="5">
                  <c:v>0</c:v>
                </c:pt>
              </c:numCache>
            </c:numRef>
          </c:cat>
          <c:val>
            <c:numRef>
              <c:f>'取りまとめ・グラフ'!$D$81:$I$81</c:f>
              <c:numCache>
                <c:formatCode>0_);[Red]\(0\)</c:formatCode>
                <c:ptCount val="6"/>
                <c:pt idx="0">
                  <c:v>0</c:v>
                </c:pt>
                <c:pt idx="1">
                  <c:v>0</c:v>
                </c:pt>
                <c:pt idx="2">
                  <c:v>0</c:v>
                </c:pt>
                <c:pt idx="3">
                  <c:v>0</c:v>
                </c:pt>
                <c:pt idx="4">
                  <c:v>0</c:v>
                </c:pt>
                <c:pt idx="5">
                  <c:v>0</c:v>
                </c:pt>
              </c:numCache>
            </c:numRef>
          </c:val>
        </c:ser>
        <c:dLbls>
          <c:txPr>
            <a:bodyPr rot="0" horzOverflow="overflow" anchor="ctr"/>
            <a:lstStyle/>
            <a:p>
              <a:pPr algn="ctr" rtl="0">
                <a:defRPr sz="1000">
                  <a:solidFill>
                    <a:schemeClr val="tx1"/>
                  </a:solidFill>
                </a:defRPr>
              </a:pPr>
              <a:endParaRPr lang="ja-JP" altLang="en-US"/>
            </a:p>
          </c:txPr>
          <c:showLegendKey val="0"/>
          <c:showVal val="1"/>
          <c:showCatName val="0"/>
          <c:showSerName val="0"/>
          <c:showPercent val="0"/>
          <c:showBubbleSize val="0"/>
        </c:dLbls>
        <c:gapWidth val="219"/>
        <c:overlap val="-27"/>
        <c:axId val="1"/>
        <c:axId val="2"/>
      </c:barChart>
      <c:catAx>
        <c:axId val="1"/>
        <c:scaling>
          <c:orientation val="minMax"/>
        </c:scaling>
        <c:delete val="0"/>
        <c:axPos val="b"/>
        <c:title>
          <c:tx>
            <c:rich>
              <a:bodyPr rot="0" horzOverflow="overflow" wrap="square" anchor="ctr" anchorCtr="1"/>
              <a:lstStyle/>
              <a:p>
                <a:pPr algn="ctr" rtl="0">
                  <a:defRPr sz="1000" b="0" i="0" u="none" strike="noStrike" kern="1200" baseline="0">
                    <a:solidFill>
                      <a:schemeClr val="tx1">
                        <a:lumMod val="65000"/>
                        <a:lumOff val="35000"/>
                      </a:schemeClr>
                    </a:solidFill>
                    <a:latin typeface="+mn-lt"/>
                    <a:ea typeface="+mn-ea"/>
                    <a:cs typeface="+mn-cs"/>
                  </a:defRPr>
                </a:pPr>
                <a:r>
                  <a:rPr lang="ja-JP" altLang="en-US" sz="1000" b="0" i="0" u="none" strike="noStrike" kern="1200" baseline="0">
                    <a:solidFill>
                      <a:schemeClr val="tx1">
                        <a:lumMod val="65000"/>
                        <a:lumOff val="35000"/>
                      </a:schemeClr>
                    </a:solidFill>
                    <a:latin typeface="+mn-lt"/>
                    <a:ea typeface="+mn-ea"/>
                    <a:cs typeface="+mn-cs"/>
                  </a:rPr>
                  <a:t>（年度）</a:t>
                </a:r>
                <a:endParaRPr lang="ja-JP" altLang="en-US" sz="1000" b="0" i="0" u="none" strike="noStrike" kern="1200" baseline="0">
                  <a:solidFill>
                    <a:schemeClr val="tx1">
                      <a:lumMod val="65000"/>
                      <a:lumOff val="35000"/>
                    </a:schemeClr>
                  </a:solidFill>
                  <a:latin typeface="+mn-lt"/>
                  <a:ea typeface="+mn-ea"/>
                  <a:cs typeface="+mn-cs"/>
                </a:endParaRPr>
              </a:p>
            </c:rich>
          </c:tx>
          <c:layout>
            <c:manualLayout>
              <c:xMode val="edge"/>
              <c:yMode val="edge"/>
              <c:x val="0.8860740099795219"/>
              <c:y val="0.88888900632387391"/>
            </c:manualLayout>
          </c:layout>
          <c:overlay val="0"/>
          <c:spPr>
            <a:noFill/>
            <a:ln>
              <a:noFill/>
            </a:ln>
            <a:effectLst/>
          </c:spPr>
        </c:title>
        <c:numFmt formatCode="0_);[Red]\(0\)"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horzOverflow="overflow" wrap="square" anchor="ctr" anchorCtr="1"/>
              <a:lstStyle/>
              <a:p>
                <a:pPr algn="ctr" rtl="0">
                  <a:defRPr sz="1000" b="0" i="0" u="none" strike="noStrike" kern="1200" baseline="0">
                    <a:solidFill>
                      <a:schemeClr val="tx1">
                        <a:lumMod val="65000"/>
                        <a:lumOff val="35000"/>
                      </a:schemeClr>
                    </a:solidFill>
                    <a:latin typeface="+mn-lt"/>
                    <a:ea typeface="+mn-ea"/>
                    <a:cs typeface="+mn-cs"/>
                  </a:defRPr>
                </a:pPr>
                <a:r>
                  <a:rPr lang="ja-JP" altLang="en-US" sz="1000" b="0" i="0" u="none" strike="noStrike" kern="1200" baseline="0">
                    <a:solidFill>
                      <a:schemeClr val="tx1">
                        <a:lumMod val="65000"/>
                        <a:lumOff val="35000"/>
                      </a:schemeClr>
                    </a:solidFill>
                    <a:latin typeface="+mn-lt"/>
                    <a:ea typeface="+mn-ea"/>
                    <a:cs typeface="+mn-cs"/>
                  </a:rPr>
                  <a:t>年間の</a:t>
                </a:r>
                <a:r>
                  <a:rPr lang="en-US" altLang="ja-JP" sz="1000" b="0" i="0" u="none" strike="noStrike" kern="1200" baseline="0">
                    <a:solidFill>
                      <a:schemeClr val="tx1">
                        <a:lumMod val="65000"/>
                        <a:lumOff val="35000"/>
                      </a:schemeClr>
                    </a:solidFill>
                    <a:latin typeface="+mn-lt"/>
                    <a:ea typeface="+mn-ea"/>
                    <a:cs typeface="+mn-cs"/>
                  </a:rPr>
                  <a:t>CO2</a:t>
                </a:r>
                <a:r>
                  <a:rPr lang="ja-JP" altLang="en-US" sz="1000" b="0" i="0" u="none" strike="noStrike" kern="1200" baseline="0">
                    <a:solidFill>
                      <a:schemeClr val="tx1">
                        <a:lumMod val="65000"/>
                        <a:lumOff val="35000"/>
                      </a:schemeClr>
                    </a:solidFill>
                    <a:latin typeface="+mn-lt"/>
                    <a:ea typeface="+mn-ea"/>
                    <a:cs typeface="+mn-cs"/>
                  </a:rPr>
                  <a:t>削減量</a:t>
                </a:r>
                <a:r>
                  <a:rPr lang="en-US" altLang="ja-JP" sz="1000" b="0" i="0" u="none" strike="noStrike" kern="1200" baseline="0">
                    <a:solidFill>
                      <a:schemeClr val="tx1">
                        <a:lumMod val="65000"/>
                        <a:lumOff val="35000"/>
                      </a:schemeClr>
                    </a:solidFill>
                    <a:latin typeface="+mn-lt"/>
                    <a:ea typeface="+mn-ea"/>
                    <a:cs typeface="+mn-cs"/>
                  </a:rPr>
                  <a:t>(kg-CO2)</a:t>
                </a:r>
                <a:endParaRPr lang="ja-JP" altLang="en-US" sz="1000" b="0" i="0" u="none" strike="noStrike" kern="1200" baseline="0">
                  <a:solidFill>
                    <a:schemeClr val="tx1">
                      <a:lumMod val="65000"/>
                      <a:lumOff val="35000"/>
                    </a:schemeClr>
                  </a:solidFill>
                  <a:latin typeface="+mn-lt"/>
                  <a:ea typeface="+mn-ea"/>
                  <a:cs typeface="+mn-cs"/>
                </a:endParaRPr>
              </a:p>
            </c:rich>
          </c:tx>
          <c:layout/>
          <c:overlay val="0"/>
          <c:spPr>
            <a:noFill/>
            <a:ln>
              <a:noFill/>
            </a:ln>
            <a:effectLst/>
          </c:spPr>
        </c:title>
        <c:numFmt formatCode="0_);[Red]\(0\)" sourceLinked="1"/>
        <c:majorTickMark val="none"/>
        <c:minorTickMark val="none"/>
        <c:tickLblPos val="nextTo"/>
        <c:spPr>
          <a:noFill/>
          <a:ln>
            <a:noFill/>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lstStyle/>
    <a:p>
      <a:pPr algn="ctr" rtl="0">
        <a:defRPr lang="ja-JP" altLang="en-US" sz="1000">
          <a:solidFill>
            <a:schemeClr val="tx1"/>
          </a:solidFill>
        </a:defRPr>
      </a:pPr>
      <a:endParaRPr lang="ja-JP" altLang="en-US"/>
    </a:p>
  </c:txPr>
  <c:printSettings>
    <c:pageMargins l="0.7" r="0.7" t="0.75" b="0.75" header="0.3" footer="0.3"/>
    <c:pageSetup/>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ctr" anchorCtr="1"/>
          <a:lstStyle/>
          <a:p>
            <a:pPr algn="ctr" rtl="0">
              <a:defRPr sz="1400" i="0" u="none" strike="noStrike" kern="1200" spc="0" baseline="0">
                <a:solidFill>
                  <a:schemeClr val="tx1">
                    <a:lumMod val="65000"/>
                    <a:lumOff val="35000"/>
                  </a:schemeClr>
                </a:solidFill>
                <a:latin typeface="+mn-lt"/>
                <a:ea typeface="+mn-ea"/>
                <a:cs typeface="+mn-cs"/>
              </a:defRPr>
            </a:pPr>
            <a:r>
              <a:rPr lang="en-US" altLang="ja-JP" sz="1400" b="1" i="0" u="none" strike="noStrike" kern="1200" spc="0" baseline="0">
                <a:solidFill>
                  <a:schemeClr val="tx1">
                    <a:lumMod val="65000"/>
                    <a:lumOff val="35000"/>
                  </a:schemeClr>
                </a:solidFill>
                <a:latin typeface="+mn-lt"/>
                <a:ea typeface="+mn-ea"/>
                <a:cs typeface="+mn-cs"/>
              </a:rPr>
              <a:t>4-4 </a:t>
            </a:r>
            <a:r>
              <a:rPr lang="ja-JP" altLang="en-US" sz="1400" b="1" i="0" u="none" strike="noStrike" kern="1200" spc="0" baseline="0">
                <a:solidFill>
                  <a:schemeClr val="tx1">
                    <a:lumMod val="65000"/>
                    <a:lumOff val="35000"/>
                  </a:schemeClr>
                </a:solidFill>
                <a:latin typeface="+mn-lt"/>
                <a:ea typeface="+mn-ea"/>
                <a:cs typeface="+mn-cs"/>
              </a:rPr>
              <a:t>飲料自動販売機（缶・ボトル）を停止することによる年間の</a:t>
            </a:r>
            <a:r>
              <a:rPr lang="en-US" altLang="ja-JP" sz="1400" b="1" i="0" u="none" strike="noStrike" kern="1200" spc="0" baseline="0">
                <a:solidFill>
                  <a:schemeClr val="tx1">
                    <a:lumMod val="65000"/>
                    <a:lumOff val="35000"/>
                  </a:schemeClr>
                </a:solidFill>
                <a:latin typeface="+mn-lt"/>
                <a:ea typeface="+mn-ea"/>
                <a:cs typeface="+mn-cs"/>
              </a:rPr>
              <a:t>CO</a:t>
            </a:r>
            <a:r>
              <a:rPr lang="en-US" altLang="ja-JP" sz="1200" b="1" i="0" u="none" strike="noStrike" kern="1200" spc="0" baseline="0">
                <a:solidFill>
                  <a:schemeClr val="tx1">
                    <a:lumMod val="65000"/>
                    <a:lumOff val="35000"/>
                  </a:schemeClr>
                </a:solidFill>
                <a:latin typeface="+mn-lt"/>
                <a:ea typeface="+mn-ea"/>
                <a:cs typeface="+mn-cs"/>
              </a:rPr>
              <a:t>2</a:t>
            </a:r>
            <a:r>
              <a:rPr lang="ja-JP" altLang="en-US" sz="1400" b="1" i="0" u="none" strike="noStrike" kern="1200" spc="0" baseline="0">
                <a:solidFill>
                  <a:schemeClr val="tx1">
                    <a:lumMod val="65000"/>
                    <a:lumOff val="35000"/>
                  </a:schemeClr>
                </a:solidFill>
                <a:latin typeface="+mn-lt"/>
                <a:ea typeface="+mn-ea"/>
                <a:cs typeface="+mn-cs"/>
              </a:rPr>
              <a:t>削減量</a:t>
            </a:r>
            <a:r>
              <a:rPr lang="en-US" altLang="ja-JP" sz="1400" b="1" i="0" u="none" strike="noStrike" kern="1200" spc="0" baseline="0">
                <a:solidFill>
                  <a:schemeClr val="tx1">
                    <a:lumMod val="65000"/>
                    <a:lumOff val="35000"/>
                  </a:schemeClr>
                </a:solidFill>
                <a:latin typeface="+mn-lt"/>
                <a:ea typeface="+mn-ea"/>
                <a:cs typeface="+mn-cs"/>
              </a:rPr>
              <a:t>(kg-CO2)</a:t>
            </a:r>
            <a:endParaRPr lang="ja-JP" altLang="en-US" sz="1400" b="1" i="0" u="none" strike="noStrike" kern="1200" spc="0" baseline="0">
              <a:solidFill>
                <a:schemeClr val="tx1">
                  <a:lumMod val="65000"/>
                  <a:lumOff val="35000"/>
                </a:schemeClr>
              </a:solidFill>
              <a:latin typeface="+mn-lt"/>
              <a:ea typeface="+mn-ea"/>
              <a:cs typeface="+mn-cs"/>
            </a:endParaRP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horzOverflow="overflow" wrap="square" lIns="38100" tIns="19050" rIns="38100" bIns="19050" anchor="ctr" anchorCtr="1">
                <a:spAutoFit/>
              </a:bodyPr>
              <a:lstStyle/>
              <a:p>
                <a:pPr algn="ctr" rtl="0">
                  <a:defRPr sz="900" b="0" i="0" u="none" strike="noStrike" kern="1200" baseline="0">
                    <a:solidFill>
                      <a:schemeClr val="tx1">
                        <a:lumMod val="75000"/>
                        <a:lumOff val="25000"/>
                      </a:schemeClr>
                    </a:solidFill>
                    <a:latin typeface="+mn-lt"/>
                    <a:ea typeface="+mn-ea"/>
                    <a:cs typeface="+mn-cs"/>
                  </a:defRPr>
                </a:pPr>
                <a:endParaRPr lang="ja-JP" altLang="en-US"/>
              </a:p>
            </c:txPr>
            <c:dLblPos val="outEnd"/>
            <c:showLegendKey val="0"/>
            <c:showVal val="1"/>
            <c:showCatName val="0"/>
            <c:showSerName val="0"/>
            <c:showPercent val="0"/>
            <c:showBubbleSize val="0"/>
          </c:dLbls>
          <c:cat>
            <c:numRef>
              <c:f>'取りまとめ・グラフ'!$D$101:$I$101</c:f>
              <c:numCache>
                <c:formatCode>General</c:formatCode>
                <c:ptCount val="6"/>
                <c:pt idx="0">
                  <c:v>0</c:v>
                </c:pt>
                <c:pt idx="1">
                  <c:v>0</c:v>
                </c:pt>
                <c:pt idx="2">
                  <c:v>0</c:v>
                </c:pt>
                <c:pt idx="3">
                  <c:v>0</c:v>
                </c:pt>
                <c:pt idx="4">
                  <c:v>0</c:v>
                </c:pt>
                <c:pt idx="5">
                  <c:v>0</c:v>
                </c:pt>
              </c:numCache>
            </c:numRef>
          </c:cat>
          <c:val>
            <c:numRef>
              <c:f>'取りまとめ・グラフ'!$D$102:$I$102</c:f>
              <c:numCache>
                <c:formatCode>0_);[Red]\(0\)</c:formatCode>
                <c:ptCount val="6"/>
                <c:pt idx="0">
                  <c:v>0</c:v>
                </c:pt>
                <c:pt idx="1">
                  <c:v>0</c:v>
                </c:pt>
                <c:pt idx="2">
                  <c:v>0</c:v>
                </c:pt>
                <c:pt idx="3">
                  <c:v>0</c:v>
                </c:pt>
                <c:pt idx="4">
                  <c:v>0</c:v>
                </c:pt>
                <c:pt idx="5">
                  <c:v>0</c:v>
                </c:pt>
              </c:numCache>
            </c:numRef>
          </c:val>
        </c:ser>
        <c:dLbls>
          <c:txPr>
            <a:bodyPr rot="0" horzOverflow="overflow" anchor="ctr"/>
            <a:lstStyle/>
            <a:p>
              <a:pPr algn="ctr" rtl="0">
                <a:defRPr sz="1000">
                  <a:solidFill>
                    <a:schemeClr val="tx1"/>
                  </a:solidFill>
                </a:defRPr>
              </a:pPr>
              <a:endParaRPr lang="ja-JP" altLang="en-US"/>
            </a:p>
          </c:txPr>
          <c:showLegendKey val="0"/>
          <c:showVal val="1"/>
          <c:showCatName val="0"/>
          <c:showSerName val="0"/>
          <c:showPercent val="0"/>
          <c:showBubbleSize val="0"/>
        </c:dLbls>
        <c:gapWidth val="219"/>
        <c:overlap val="-27"/>
        <c:axId val="1"/>
        <c:axId val="2"/>
      </c:barChart>
      <c:catAx>
        <c:axId val="1"/>
        <c:scaling>
          <c:orientation val="minMax"/>
        </c:scaling>
        <c:delete val="0"/>
        <c:axPos val="b"/>
        <c:title>
          <c:tx>
            <c:rich>
              <a:bodyPr rot="0" horzOverflow="overflow" wrap="square" anchor="ctr" anchorCtr="1"/>
              <a:lstStyle/>
              <a:p>
                <a:pPr algn="ctr" rtl="0">
                  <a:defRPr sz="1000" b="0" i="0" u="none" strike="noStrike" kern="1200" baseline="0">
                    <a:solidFill>
                      <a:schemeClr val="tx1">
                        <a:lumMod val="65000"/>
                        <a:lumOff val="35000"/>
                      </a:schemeClr>
                    </a:solidFill>
                    <a:latin typeface="+mn-lt"/>
                    <a:ea typeface="+mn-ea"/>
                    <a:cs typeface="+mn-cs"/>
                  </a:defRPr>
                </a:pPr>
                <a:r>
                  <a:rPr lang="ja-JP" altLang="en-US" sz="1000" b="0" i="0" u="none" strike="noStrike" kern="1200" baseline="0">
                    <a:solidFill>
                      <a:schemeClr val="tx1">
                        <a:lumMod val="65000"/>
                        <a:lumOff val="35000"/>
                      </a:schemeClr>
                    </a:solidFill>
                    <a:latin typeface="+mn-lt"/>
                    <a:ea typeface="+mn-ea"/>
                    <a:cs typeface="+mn-cs"/>
                  </a:rPr>
                  <a:t>（年度）</a:t>
                </a:r>
                <a:endParaRPr lang="ja-JP" altLang="en-US" sz="1000" b="0" i="0" u="none" strike="noStrike" kern="1200" baseline="0">
                  <a:solidFill>
                    <a:schemeClr val="tx1">
                      <a:lumMod val="65000"/>
                      <a:lumOff val="35000"/>
                    </a:schemeClr>
                  </a:solidFill>
                  <a:latin typeface="+mn-lt"/>
                  <a:ea typeface="+mn-ea"/>
                  <a:cs typeface="+mn-cs"/>
                </a:endParaRPr>
              </a:p>
            </c:rich>
          </c:tx>
          <c:layout>
            <c:manualLayout>
              <c:xMode val="edge"/>
              <c:yMode val="edge"/>
              <c:x val="0.88146681664791904"/>
              <c:y val="0.88888901254834307"/>
            </c:manualLayout>
          </c:layout>
          <c:overlay val="0"/>
          <c:spPr>
            <a:noFill/>
            <a:ln>
              <a:noFill/>
            </a:ln>
            <a:effectLst/>
          </c:spPr>
        </c:title>
        <c:numFmt formatCode="0_);[Red]\(0\)"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horzOverflow="overflow" wrap="square" anchor="ctr" anchorCtr="1"/>
              <a:lstStyle/>
              <a:p>
                <a:pPr algn="ctr" rtl="0">
                  <a:defRPr sz="1000" b="0" i="0" u="none" strike="noStrike" kern="1200" baseline="0">
                    <a:solidFill>
                      <a:schemeClr val="tx1">
                        <a:lumMod val="65000"/>
                        <a:lumOff val="35000"/>
                      </a:schemeClr>
                    </a:solidFill>
                    <a:latin typeface="+mn-lt"/>
                    <a:ea typeface="+mn-ea"/>
                    <a:cs typeface="+mn-cs"/>
                  </a:defRPr>
                </a:pPr>
                <a:r>
                  <a:rPr lang="ja-JP" altLang="en-US" sz="1000" b="0" i="0" u="none" strike="noStrike" kern="1200" baseline="0">
                    <a:solidFill>
                      <a:schemeClr val="tx1">
                        <a:lumMod val="65000"/>
                        <a:lumOff val="35000"/>
                      </a:schemeClr>
                    </a:solidFill>
                    <a:latin typeface="+mn-lt"/>
                    <a:ea typeface="+mn-ea"/>
                    <a:cs typeface="+mn-cs"/>
                  </a:rPr>
                  <a:t>年間の</a:t>
                </a:r>
                <a:r>
                  <a:rPr lang="en-US" altLang="ja-JP" sz="1000" b="0" i="0" u="none" strike="noStrike" kern="1200" baseline="0">
                    <a:solidFill>
                      <a:schemeClr val="tx1">
                        <a:lumMod val="65000"/>
                        <a:lumOff val="35000"/>
                      </a:schemeClr>
                    </a:solidFill>
                    <a:latin typeface="+mn-lt"/>
                    <a:ea typeface="+mn-ea"/>
                    <a:cs typeface="+mn-cs"/>
                  </a:rPr>
                  <a:t>CO2</a:t>
                </a:r>
                <a:r>
                  <a:rPr lang="ja-JP" altLang="en-US" sz="1000" b="0" i="0" u="none" strike="noStrike" kern="1200" baseline="0">
                    <a:solidFill>
                      <a:schemeClr val="tx1">
                        <a:lumMod val="65000"/>
                        <a:lumOff val="35000"/>
                      </a:schemeClr>
                    </a:solidFill>
                    <a:latin typeface="+mn-lt"/>
                    <a:ea typeface="+mn-ea"/>
                    <a:cs typeface="+mn-cs"/>
                  </a:rPr>
                  <a:t>削減量</a:t>
                </a:r>
                <a:r>
                  <a:rPr lang="en-US" altLang="ja-JP" sz="1000" b="0" i="0" u="none" strike="noStrike" kern="1200" baseline="0">
                    <a:solidFill>
                      <a:schemeClr val="tx1">
                        <a:lumMod val="65000"/>
                        <a:lumOff val="35000"/>
                      </a:schemeClr>
                    </a:solidFill>
                    <a:latin typeface="+mn-lt"/>
                    <a:ea typeface="+mn-ea"/>
                    <a:cs typeface="+mn-cs"/>
                  </a:rPr>
                  <a:t>(kg-CO2)</a:t>
                </a:r>
                <a:endParaRPr lang="ja-JP" altLang="en-US" sz="1000" b="0" i="0" u="none" strike="noStrike" kern="1200" baseline="0">
                  <a:solidFill>
                    <a:schemeClr val="tx1">
                      <a:lumMod val="65000"/>
                      <a:lumOff val="35000"/>
                    </a:schemeClr>
                  </a:solidFill>
                  <a:latin typeface="+mn-lt"/>
                  <a:ea typeface="+mn-ea"/>
                  <a:cs typeface="+mn-cs"/>
                </a:endParaRPr>
              </a:p>
            </c:rich>
          </c:tx>
          <c:layout/>
          <c:overlay val="0"/>
          <c:spPr>
            <a:noFill/>
            <a:ln>
              <a:noFill/>
            </a:ln>
            <a:effectLst/>
          </c:spPr>
        </c:title>
        <c:numFmt formatCode="0_);[Red]\(0\)" sourceLinked="1"/>
        <c:majorTickMark val="none"/>
        <c:minorTickMark val="none"/>
        <c:tickLblPos val="nextTo"/>
        <c:spPr>
          <a:noFill/>
          <a:ln>
            <a:noFill/>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lstStyle/>
    <a:p>
      <a:pPr algn="ctr" rtl="0">
        <a:defRPr lang="ja-JP" altLang="en-US" sz="1000">
          <a:solidFill>
            <a:schemeClr val="tx1"/>
          </a:solidFill>
        </a:defRPr>
      </a:pPr>
      <a:endParaRPr lang="ja-JP" altLang="en-US"/>
    </a:p>
  </c:txPr>
  <c:printSettings>
    <c:pageMargins l="0.7" r="0.7" t="0.75" b="0.75" header="0.3" footer="0.3"/>
    <c:pageSetup/>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ctr" anchorCtr="1"/>
          <a:lstStyle/>
          <a:p>
            <a:pPr algn="ctr" rtl="0">
              <a:defRPr sz="1400" i="0" u="none" strike="noStrike" kern="1200" spc="0" baseline="0">
                <a:solidFill>
                  <a:schemeClr val="tx1">
                    <a:lumMod val="65000"/>
                    <a:lumOff val="35000"/>
                  </a:schemeClr>
                </a:solidFill>
                <a:latin typeface="+mn-lt"/>
                <a:ea typeface="+mn-ea"/>
                <a:cs typeface="+mn-cs"/>
              </a:defRPr>
            </a:pPr>
            <a:r>
              <a:rPr lang="ja-JP" altLang="en-US" sz="1400" b="1" i="0" u="none" strike="noStrike" kern="1200" spc="0" baseline="0">
                <a:solidFill>
                  <a:schemeClr val="tx1">
                    <a:lumMod val="65000"/>
                    <a:lumOff val="35000"/>
                  </a:schemeClr>
                </a:solidFill>
                <a:latin typeface="+mn-lt"/>
                <a:ea typeface="+mn-ea"/>
                <a:cs typeface="+mn-cs"/>
              </a:rPr>
              <a:t>取組１及び２－１による年間の</a:t>
            </a:r>
            <a:r>
              <a:rPr lang="en-US" altLang="ja-JP" sz="1400" b="1" i="0" u="none" strike="noStrike" kern="1200" spc="0" baseline="0">
                <a:solidFill>
                  <a:schemeClr val="tx1">
                    <a:lumMod val="65000"/>
                    <a:lumOff val="35000"/>
                  </a:schemeClr>
                </a:solidFill>
                <a:latin typeface="+mn-lt"/>
                <a:ea typeface="+mn-ea"/>
                <a:cs typeface="+mn-cs"/>
              </a:rPr>
              <a:t>CO</a:t>
            </a:r>
            <a:r>
              <a:rPr lang="en-US" altLang="ja-JP" sz="1200" b="1" i="0" u="none" strike="noStrike" kern="1200" spc="0" baseline="0">
                <a:solidFill>
                  <a:schemeClr val="tx1">
                    <a:lumMod val="65000"/>
                    <a:lumOff val="35000"/>
                  </a:schemeClr>
                </a:solidFill>
                <a:latin typeface="+mn-lt"/>
                <a:ea typeface="+mn-ea"/>
                <a:cs typeface="+mn-cs"/>
              </a:rPr>
              <a:t>2</a:t>
            </a:r>
            <a:r>
              <a:rPr lang="ja-JP" altLang="en-US" sz="1400" b="1" i="0" u="none" strike="noStrike" kern="1200" spc="0" baseline="0">
                <a:solidFill>
                  <a:schemeClr val="tx1">
                    <a:lumMod val="65000"/>
                    <a:lumOff val="35000"/>
                  </a:schemeClr>
                </a:solidFill>
                <a:latin typeface="+mn-lt"/>
                <a:ea typeface="+mn-ea"/>
                <a:cs typeface="+mn-cs"/>
              </a:rPr>
              <a:t>削減量の合計</a:t>
            </a:r>
            <a:r>
              <a:rPr lang="en-US" altLang="ja-JP" sz="1400" b="1" i="0" u="none" strike="noStrike" kern="1200" spc="0" baseline="0">
                <a:solidFill>
                  <a:schemeClr val="tx1">
                    <a:lumMod val="65000"/>
                    <a:lumOff val="35000"/>
                  </a:schemeClr>
                </a:solidFill>
                <a:latin typeface="+mn-lt"/>
                <a:ea typeface="+mn-ea"/>
                <a:cs typeface="+mn-cs"/>
              </a:rPr>
              <a:t>(kg-CO2)</a:t>
            </a:r>
            <a:endParaRPr lang="ja-JP" altLang="en-US" sz="1400" b="1" i="0" u="none" strike="noStrike" kern="1200" spc="0" baseline="0">
              <a:solidFill>
                <a:schemeClr val="tx1">
                  <a:lumMod val="65000"/>
                  <a:lumOff val="35000"/>
                </a:schemeClr>
              </a:solidFill>
              <a:latin typeface="+mn-lt"/>
              <a:ea typeface="+mn-ea"/>
              <a:cs typeface="+mn-cs"/>
            </a:endParaRP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horzOverflow="overflow" wrap="square" lIns="38100" tIns="19050" rIns="38100" bIns="19050" anchor="ctr" anchorCtr="1">
                <a:spAutoFit/>
              </a:bodyPr>
              <a:lstStyle/>
              <a:p>
                <a:pPr algn="ctr" rtl="0">
                  <a:defRPr sz="900" b="0" i="0" u="none" strike="noStrike" kern="1200" baseline="0">
                    <a:solidFill>
                      <a:schemeClr val="tx1">
                        <a:lumMod val="75000"/>
                        <a:lumOff val="25000"/>
                      </a:schemeClr>
                    </a:solidFill>
                    <a:latin typeface="+mn-lt"/>
                    <a:ea typeface="+mn-ea"/>
                    <a:cs typeface="+mn-cs"/>
                  </a:defRPr>
                </a:pPr>
                <a:endParaRPr lang="ja-JP" altLang="en-US"/>
              </a:p>
            </c:txPr>
            <c:dLblPos val="outEnd"/>
            <c:showLegendKey val="0"/>
            <c:showVal val="1"/>
            <c:showCatName val="0"/>
            <c:showSerName val="0"/>
            <c:showPercent val="0"/>
            <c:showBubbleSize val="0"/>
          </c:dLbls>
          <c:cat>
            <c:numRef>
              <c:f>'取りまとめ・グラフ'!$D$141:$I$141</c:f>
              <c:numCache>
                <c:formatCode>General</c:formatCode>
                <c:ptCount val="6"/>
                <c:pt idx="0">
                  <c:v>0</c:v>
                </c:pt>
                <c:pt idx="1">
                  <c:v>0</c:v>
                </c:pt>
                <c:pt idx="2">
                  <c:v>0</c:v>
                </c:pt>
                <c:pt idx="3">
                  <c:v>0</c:v>
                </c:pt>
                <c:pt idx="4">
                  <c:v>0</c:v>
                </c:pt>
                <c:pt idx="5">
                  <c:v>0</c:v>
                </c:pt>
              </c:numCache>
            </c:numRef>
          </c:cat>
          <c:val>
            <c:numRef>
              <c:f>'取りまとめ・グラフ'!$D$142:$I$142</c:f>
              <c:numCache>
                <c:formatCode>0_);[Red]\(0\)</c:formatCode>
                <c:ptCount val="6"/>
                <c:pt idx="0">
                  <c:v>0</c:v>
                </c:pt>
                <c:pt idx="1">
                  <c:v>0</c:v>
                </c:pt>
                <c:pt idx="2">
                  <c:v>0</c:v>
                </c:pt>
                <c:pt idx="3">
                  <c:v>0</c:v>
                </c:pt>
                <c:pt idx="4">
                  <c:v>0</c:v>
                </c:pt>
                <c:pt idx="5">
                  <c:v>0</c:v>
                </c:pt>
              </c:numCache>
            </c:numRef>
          </c:val>
        </c:ser>
        <c:dLbls>
          <c:txPr>
            <a:bodyPr rot="0" horzOverflow="overflow" anchor="ctr"/>
            <a:lstStyle/>
            <a:p>
              <a:pPr algn="ctr" rtl="0">
                <a:defRPr sz="1000">
                  <a:solidFill>
                    <a:schemeClr val="tx1"/>
                  </a:solidFill>
                </a:defRPr>
              </a:pPr>
              <a:endParaRPr lang="ja-JP" altLang="en-US"/>
            </a:p>
          </c:txPr>
          <c:showLegendKey val="0"/>
          <c:showVal val="1"/>
          <c:showCatName val="0"/>
          <c:showSerName val="0"/>
          <c:showPercent val="0"/>
          <c:showBubbleSize val="0"/>
        </c:dLbls>
        <c:gapWidth val="219"/>
        <c:overlap val="-27"/>
        <c:axId val="1"/>
        <c:axId val="2"/>
      </c:barChart>
      <c:catAx>
        <c:axId val="1"/>
        <c:scaling>
          <c:orientation val="minMax"/>
        </c:scaling>
        <c:delete val="0"/>
        <c:axPos val="b"/>
        <c:title>
          <c:tx>
            <c:rich>
              <a:bodyPr rot="0" horzOverflow="overflow" wrap="square" anchor="ctr" anchorCtr="1"/>
              <a:lstStyle/>
              <a:p>
                <a:pPr algn="ctr" rtl="0">
                  <a:defRPr sz="1000" b="0" i="0" u="none" strike="noStrike" kern="1200" baseline="0">
                    <a:solidFill>
                      <a:schemeClr val="tx1">
                        <a:lumMod val="65000"/>
                        <a:lumOff val="35000"/>
                      </a:schemeClr>
                    </a:solidFill>
                    <a:latin typeface="+mn-lt"/>
                    <a:ea typeface="+mn-ea"/>
                    <a:cs typeface="+mn-cs"/>
                  </a:defRPr>
                </a:pPr>
                <a:r>
                  <a:rPr lang="ja-JP" altLang="en-US" sz="1000" b="0" i="0" u="none" strike="noStrike" kern="1200" baseline="0">
                    <a:solidFill>
                      <a:schemeClr val="tx1">
                        <a:lumMod val="65000"/>
                        <a:lumOff val="35000"/>
                      </a:schemeClr>
                    </a:solidFill>
                    <a:latin typeface="+mn-lt"/>
                    <a:ea typeface="+mn-ea"/>
                    <a:cs typeface="+mn-cs"/>
                  </a:rPr>
                  <a:t>（年度）</a:t>
                </a:r>
                <a:endParaRPr lang="ja-JP" altLang="en-US" sz="1000" b="0" i="0" u="none" strike="noStrike" kern="1200" baseline="0">
                  <a:solidFill>
                    <a:schemeClr val="tx1">
                      <a:lumMod val="65000"/>
                      <a:lumOff val="35000"/>
                    </a:schemeClr>
                  </a:solidFill>
                  <a:latin typeface="+mn-lt"/>
                  <a:ea typeface="+mn-ea"/>
                  <a:cs typeface="+mn-cs"/>
                </a:endParaRPr>
              </a:p>
            </c:rich>
          </c:tx>
          <c:layout>
            <c:manualLayout>
              <c:xMode val="edge"/>
              <c:yMode val="edge"/>
              <c:x val="0.88452371164447807"/>
              <c:y val="0.88425937555351586"/>
            </c:manualLayout>
          </c:layout>
          <c:overlay val="0"/>
          <c:spPr>
            <a:noFill/>
            <a:ln>
              <a:noFill/>
            </a:ln>
            <a:effectLst/>
          </c:spPr>
        </c:title>
        <c:numFmt formatCode="0_);[Red]\(0\)"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horzOverflow="overflow" wrap="square" anchor="ctr" anchorCtr="1"/>
              <a:lstStyle/>
              <a:p>
                <a:pPr algn="ctr" rtl="0">
                  <a:defRPr sz="1000" b="0" i="0" u="none" strike="noStrike" kern="1200" baseline="0">
                    <a:solidFill>
                      <a:schemeClr val="tx1">
                        <a:lumMod val="65000"/>
                        <a:lumOff val="35000"/>
                      </a:schemeClr>
                    </a:solidFill>
                    <a:latin typeface="+mn-lt"/>
                    <a:ea typeface="+mn-ea"/>
                    <a:cs typeface="+mn-cs"/>
                  </a:defRPr>
                </a:pPr>
                <a:r>
                  <a:rPr lang="ja-JP" altLang="en-US" sz="1000" b="0" i="0" u="none" strike="noStrike" kern="1200" baseline="0">
                    <a:solidFill>
                      <a:schemeClr val="tx1">
                        <a:lumMod val="65000"/>
                        <a:lumOff val="35000"/>
                      </a:schemeClr>
                    </a:solidFill>
                    <a:latin typeface="+mn-lt"/>
                    <a:ea typeface="+mn-ea"/>
                    <a:cs typeface="+mn-cs"/>
                  </a:rPr>
                  <a:t>年間の</a:t>
                </a:r>
                <a:r>
                  <a:rPr lang="en-US" altLang="ja-JP" sz="1000" b="0" i="0" u="none" strike="noStrike" kern="1200" baseline="0">
                    <a:solidFill>
                      <a:schemeClr val="tx1">
                        <a:lumMod val="65000"/>
                        <a:lumOff val="35000"/>
                      </a:schemeClr>
                    </a:solidFill>
                    <a:latin typeface="+mn-lt"/>
                    <a:ea typeface="+mn-ea"/>
                    <a:cs typeface="+mn-cs"/>
                  </a:rPr>
                  <a:t>CO2</a:t>
                </a:r>
                <a:r>
                  <a:rPr lang="ja-JP" altLang="en-US" sz="1000" b="0" i="0" u="none" strike="noStrike" kern="1200" baseline="0">
                    <a:solidFill>
                      <a:schemeClr val="tx1">
                        <a:lumMod val="65000"/>
                        <a:lumOff val="35000"/>
                      </a:schemeClr>
                    </a:solidFill>
                    <a:latin typeface="+mn-lt"/>
                    <a:ea typeface="+mn-ea"/>
                    <a:cs typeface="+mn-cs"/>
                  </a:rPr>
                  <a:t>削減量合計</a:t>
                </a:r>
                <a:r>
                  <a:rPr lang="en-US" altLang="ja-JP" sz="1000" b="0" i="0" u="none" strike="noStrike" kern="1200" baseline="0">
                    <a:solidFill>
                      <a:schemeClr val="tx1">
                        <a:lumMod val="65000"/>
                        <a:lumOff val="35000"/>
                      </a:schemeClr>
                    </a:solidFill>
                    <a:latin typeface="+mn-lt"/>
                    <a:ea typeface="+mn-ea"/>
                    <a:cs typeface="+mn-cs"/>
                  </a:rPr>
                  <a:t>(kg-CO2)</a:t>
                </a:r>
                <a:endParaRPr lang="ja-JP" altLang="en-US" sz="1000" b="0" i="0" u="none" strike="noStrike" kern="1200" baseline="0">
                  <a:solidFill>
                    <a:schemeClr val="tx1">
                      <a:lumMod val="65000"/>
                      <a:lumOff val="35000"/>
                    </a:schemeClr>
                  </a:solidFill>
                  <a:latin typeface="+mn-lt"/>
                  <a:ea typeface="+mn-ea"/>
                  <a:cs typeface="+mn-cs"/>
                </a:endParaRPr>
              </a:p>
            </c:rich>
          </c:tx>
          <c:layout/>
          <c:overlay val="0"/>
          <c:spPr>
            <a:noFill/>
            <a:ln>
              <a:noFill/>
            </a:ln>
            <a:effectLst/>
          </c:spPr>
        </c:title>
        <c:numFmt formatCode="0_);[Red]\(0\)" sourceLinked="1"/>
        <c:majorTickMark val="none"/>
        <c:minorTickMark val="none"/>
        <c:tickLblPos val="nextTo"/>
        <c:spPr>
          <a:noFill/>
          <a:ln>
            <a:noFill/>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lstStyle/>
    <a:p>
      <a:pPr algn="ctr" rtl="0">
        <a:defRPr lang="ja-JP" altLang="en-US" sz="1000">
          <a:solidFill>
            <a:schemeClr val="tx1"/>
          </a:solidFill>
        </a:defRPr>
      </a:pPr>
      <a:endParaRPr lang="ja-JP" altLang="en-US"/>
    </a:p>
  </c:txPr>
  <c:printSettings>
    <c:pageMargins l="0.7" r="0.7" t="0.75" b="0.75" header="0.3" footer="0.3"/>
    <c:pageSetup/>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ctr" anchorCtr="1"/>
          <a:lstStyle/>
          <a:p>
            <a:pPr algn="ctr" rtl="0">
              <a:defRPr sz="1400" i="0" u="none" strike="noStrike" kern="1200" spc="0" baseline="0">
                <a:solidFill>
                  <a:schemeClr val="tx1">
                    <a:lumMod val="65000"/>
                    <a:lumOff val="35000"/>
                  </a:schemeClr>
                </a:solidFill>
                <a:latin typeface="+mn-lt"/>
                <a:ea typeface="+mn-ea"/>
                <a:cs typeface="+mn-cs"/>
              </a:defRPr>
            </a:pPr>
            <a:r>
              <a:rPr lang="ja-JP" altLang="en-US" sz="1400" b="1" i="0" u="none" strike="noStrike" kern="1200" spc="0" baseline="0">
                <a:solidFill>
                  <a:schemeClr val="tx1">
                    <a:lumMod val="65000"/>
                    <a:lumOff val="35000"/>
                  </a:schemeClr>
                </a:solidFill>
                <a:latin typeface="+mn-lt"/>
                <a:ea typeface="+mn-ea"/>
                <a:cs typeface="+mn-cs"/>
              </a:rPr>
              <a:t>取組２－２、３及び４によるオフィス及び工場・事業所等における年間の</a:t>
            </a:r>
            <a:r>
              <a:rPr lang="en-US" altLang="ja-JP" sz="1400" b="1" i="0" u="none" strike="noStrike" kern="1200" spc="0" baseline="0">
                <a:solidFill>
                  <a:schemeClr val="tx1">
                    <a:lumMod val="65000"/>
                    <a:lumOff val="35000"/>
                  </a:schemeClr>
                </a:solidFill>
                <a:latin typeface="+mn-lt"/>
                <a:ea typeface="+mn-ea"/>
                <a:cs typeface="+mn-cs"/>
              </a:rPr>
              <a:t>CO</a:t>
            </a:r>
            <a:r>
              <a:rPr lang="en-US" altLang="ja-JP" sz="1200" b="1" i="0" u="none" strike="noStrike" kern="1200" spc="0" baseline="0">
                <a:solidFill>
                  <a:schemeClr val="tx1">
                    <a:lumMod val="65000"/>
                    <a:lumOff val="35000"/>
                  </a:schemeClr>
                </a:solidFill>
                <a:latin typeface="+mn-lt"/>
                <a:ea typeface="+mn-ea"/>
                <a:cs typeface="+mn-cs"/>
              </a:rPr>
              <a:t>2</a:t>
            </a:r>
            <a:r>
              <a:rPr lang="ja-JP" altLang="en-US" sz="1400" b="1" i="0" u="none" strike="noStrike" kern="1200" spc="0" baseline="0">
                <a:solidFill>
                  <a:schemeClr val="tx1">
                    <a:lumMod val="65000"/>
                    <a:lumOff val="35000"/>
                  </a:schemeClr>
                </a:solidFill>
                <a:latin typeface="+mn-lt"/>
                <a:ea typeface="+mn-ea"/>
                <a:cs typeface="+mn-cs"/>
              </a:rPr>
              <a:t>削減量の合計</a:t>
            </a:r>
            <a:endParaRPr lang="en-US" altLang="ja-JP" sz="1400" b="1" i="0" u="none" strike="noStrike" kern="1200" spc="0" baseline="0">
              <a:solidFill>
                <a:schemeClr val="tx1">
                  <a:lumMod val="65000"/>
                  <a:lumOff val="35000"/>
                </a:schemeClr>
              </a:solidFill>
              <a:latin typeface="+mn-lt"/>
              <a:ea typeface="+mn-ea"/>
              <a:cs typeface="+mn-cs"/>
            </a:endParaRPr>
          </a:p>
          <a:p>
            <a:pPr algn="ctr" rtl="0">
              <a:defRPr sz="1800" i="0" u="none" strike="noStrike" baseline="0">
                <a:solidFill>
                  <a:schemeClr val="tx1"/>
                </a:solidFill>
              </a:defRPr>
            </a:pPr>
            <a:r>
              <a:rPr lang="en-US" altLang="ja-JP" sz="1800" b="1" i="0" u="none" strike="noStrike" baseline="0">
                <a:solidFill>
                  <a:schemeClr val="tx1"/>
                </a:solidFill>
              </a:rPr>
              <a:t>(kg-CO2)</a:t>
            </a:r>
            <a:endParaRPr lang="ja-JP" altLang="en-US" sz="1800" b="1" i="0" u="none" strike="noStrike" baseline="0">
              <a:solidFill>
                <a:schemeClr val="tx1"/>
              </a:solidFill>
            </a:endParaRPr>
          </a:p>
        </c:rich>
      </c:tx>
      <c:layout/>
      <c:overlay val="0"/>
      <c:spPr>
        <a:noFill/>
        <a:ln>
          <a:noFill/>
        </a:ln>
        <a:effectLst/>
      </c:spPr>
    </c:title>
    <c:autoTitleDeleted val="0"/>
    <c:plotArea>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horzOverflow="overflow" wrap="square" lIns="38100" tIns="19050" rIns="38100" bIns="19050" anchor="ctr" anchorCtr="1">
                <a:spAutoFit/>
              </a:bodyPr>
              <a:lstStyle/>
              <a:p>
                <a:pPr algn="ctr" rtl="0">
                  <a:defRPr sz="900" b="0" i="0" u="none" strike="noStrike" kern="1200" baseline="0">
                    <a:solidFill>
                      <a:schemeClr val="tx1">
                        <a:lumMod val="75000"/>
                        <a:lumOff val="25000"/>
                      </a:schemeClr>
                    </a:solidFill>
                    <a:latin typeface="+mn-lt"/>
                    <a:ea typeface="+mn-ea"/>
                    <a:cs typeface="+mn-cs"/>
                  </a:defRPr>
                </a:pPr>
                <a:endParaRPr lang="ja-JP" altLang="en-US"/>
              </a:p>
            </c:txPr>
            <c:dLblPos val="outEnd"/>
            <c:showLegendKey val="0"/>
            <c:showVal val="1"/>
            <c:showCatName val="0"/>
            <c:showSerName val="0"/>
            <c:showPercent val="0"/>
            <c:showBubbleSize val="0"/>
          </c:dLbls>
          <c:cat>
            <c:numRef>
              <c:f>'取りまとめ・グラフ'!$D$156:$I$156</c:f>
              <c:numCache>
                <c:formatCode>General</c:formatCode>
                <c:ptCount val="6"/>
                <c:pt idx="0">
                  <c:v>0</c:v>
                </c:pt>
                <c:pt idx="1">
                  <c:v>0</c:v>
                </c:pt>
                <c:pt idx="2">
                  <c:v>0</c:v>
                </c:pt>
                <c:pt idx="3">
                  <c:v>0</c:v>
                </c:pt>
                <c:pt idx="4">
                  <c:v>0</c:v>
                </c:pt>
                <c:pt idx="5">
                  <c:v>0</c:v>
                </c:pt>
              </c:numCache>
            </c:numRef>
          </c:cat>
          <c:val>
            <c:numRef>
              <c:f>'取りまとめ・グラフ'!$D$157:$I$157</c:f>
              <c:numCache>
                <c:formatCode>0_);[Red]\(0\)</c:formatCode>
                <c:ptCount val="6"/>
                <c:pt idx="0">
                  <c:v>0</c:v>
                </c:pt>
                <c:pt idx="1">
                  <c:v>0</c:v>
                </c:pt>
                <c:pt idx="2">
                  <c:v>0</c:v>
                </c:pt>
                <c:pt idx="3">
                  <c:v>0</c:v>
                </c:pt>
                <c:pt idx="4">
                  <c:v>0</c:v>
                </c:pt>
                <c:pt idx="5">
                  <c:v>0</c:v>
                </c:pt>
              </c:numCache>
            </c:numRef>
          </c:val>
        </c:ser>
        <c:dLbls>
          <c:txPr>
            <a:bodyPr rot="0" horzOverflow="overflow" anchor="ctr"/>
            <a:lstStyle/>
            <a:p>
              <a:pPr algn="ctr" rtl="0">
                <a:defRPr sz="1000">
                  <a:solidFill>
                    <a:schemeClr val="tx1"/>
                  </a:solidFill>
                </a:defRPr>
              </a:pPr>
              <a:endParaRPr lang="ja-JP" altLang="en-US"/>
            </a:p>
          </c:txPr>
          <c:showLegendKey val="0"/>
          <c:showVal val="1"/>
          <c:showCatName val="0"/>
          <c:showSerName val="0"/>
          <c:showPercent val="0"/>
          <c:showBubbleSize val="0"/>
        </c:dLbls>
        <c:gapWidth val="219"/>
        <c:overlap val="-27"/>
        <c:axId val="1"/>
        <c:axId val="2"/>
      </c:barChart>
      <c:catAx>
        <c:axId val="1"/>
        <c:scaling>
          <c:orientation val="minMax"/>
        </c:scaling>
        <c:delete val="0"/>
        <c:axPos val="b"/>
        <c:title>
          <c:tx>
            <c:rich>
              <a:bodyPr rot="0" horzOverflow="overflow" wrap="square" anchor="ctr" anchorCtr="1"/>
              <a:lstStyle/>
              <a:p>
                <a:pPr algn="ctr" rtl="0">
                  <a:defRPr sz="1000" b="0" i="0" u="none" strike="noStrike" kern="1200" baseline="0">
                    <a:solidFill>
                      <a:schemeClr val="tx1">
                        <a:lumMod val="65000"/>
                        <a:lumOff val="35000"/>
                      </a:schemeClr>
                    </a:solidFill>
                    <a:latin typeface="+mn-lt"/>
                    <a:ea typeface="+mn-ea"/>
                    <a:cs typeface="+mn-cs"/>
                  </a:defRPr>
                </a:pPr>
                <a:r>
                  <a:rPr lang="ja-JP" altLang="en-US" sz="1000" b="0" i="0" u="none" strike="noStrike" kern="1200" baseline="0">
                    <a:solidFill>
                      <a:schemeClr val="tx1">
                        <a:lumMod val="65000"/>
                        <a:lumOff val="35000"/>
                      </a:schemeClr>
                    </a:solidFill>
                    <a:latin typeface="+mn-lt"/>
                    <a:ea typeface="+mn-ea"/>
                    <a:cs typeface="+mn-cs"/>
                  </a:rPr>
                  <a:t>（年度）</a:t>
                </a:r>
                <a:endParaRPr lang="ja-JP" altLang="en-US" sz="1000" b="0" i="0" u="none" strike="noStrike" kern="1200" baseline="0">
                  <a:solidFill>
                    <a:schemeClr val="tx1">
                      <a:lumMod val="65000"/>
                      <a:lumOff val="35000"/>
                    </a:schemeClr>
                  </a:solidFill>
                  <a:latin typeface="+mn-lt"/>
                  <a:ea typeface="+mn-ea"/>
                  <a:cs typeface="+mn-cs"/>
                </a:endParaRPr>
              </a:p>
            </c:rich>
          </c:tx>
          <c:layout>
            <c:manualLayout>
              <c:xMode val="edge"/>
              <c:yMode val="edge"/>
              <c:x val="0.88261453233838716"/>
              <c:y val="0.8935177962567763"/>
            </c:manualLayout>
          </c:layout>
          <c:overlay val="0"/>
          <c:spPr>
            <a:noFill/>
            <a:ln>
              <a:noFill/>
            </a:ln>
            <a:effectLst/>
          </c:spPr>
        </c:title>
        <c:numFmt formatCode="0_);[Red]\(0\)"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horzOverflow="overflow" wrap="square" anchor="ctr" anchorCtr="1"/>
              <a:lstStyle/>
              <a:p>
                <a:pPr algn="ctr" rtl="0">
                  <a:defRPr sz="1000" b="0" i="0" u="none" strike="noStrike" kern="1200" baseline="0">
                    <a:solidFill>
                      <a:schemeClr val="tx1">
                        <a:lumMod val="65000"/>
                        <a:lumOff val="35000"/>
                      </a:schemeClr>
                    </a:solidFill>
                    <a:latin typeface="+mn-lt"/>
                    <a:ea typeface="+mn-ea"/>
                    <a:cs typeface="+mn-cs"/>
                  </a:defRPr>
                </a:pPr>
                <a:r>
                  <a:rPr lang="ja-JP" altLang="en-US" sz="1000" b="0" i="0" u="none" strike="noStrike" kern="1200" baseline="0">
                    <a:solidFill>
                      <a:schemeClr val="tx1">
                        <a:lumMod val="65000"/>
                        <a:lumOff val="35000"/>
                      </a:schemeClr>
                    </a:solidFill>
                    <a:latin typeface="+mn-lt"/>
                    <a:ea typeface="+mn-ea"/>
                    <a:cs typeface="+mn-cs"/>
                  </a:rPr>
                  <a:t>年間の</a:t>
                </a:r>
                <a:r>
                  <a:rPr lang="en-US" altLang="ja-JP" sz="1000" b="0" i="0" u="none" strike="noStrike" kern="1200" baseline="0">
                    <a:solidFill>
                      <a:schemeClr val="tx1">
                        <a:lumMod val="65000"/>
                        <a:lumOff val="35000"/>
                      </a:schemeClr>
                    </a:solidFill>
                    <a:latin typeface="+mn-lt"/>
                    <a:ea typeface="+mn-ea"/>
                    <a:cs typeface="+mn-cs"/>
                  </a:rPr>
                  <a:t>CO2</a:t>
                </a:r>
                <a:r>
                  <a:rPr lang="ja-JP" altLang="en-US" sz="1000" b="0" i="0" u="none" strike="noStrike" kern="1200" baseline="0">
                    <a:solidFill>
                      <a:schemeClr val="tx1">
                        <a:lumMod val="65000"/>
                        <a:lumOff val="35000"/>
                      </a:schemeClr>
                    </a:solidFill>
                    <a:latin typeface="+mn-lt"/>
                    <a:ea typeface="+mn-ea"/>
                    <a:cs typeface="+mn-cs"/>
                  </a:rPr>
                  <a:t>削減量合計</a:t>
                </a:r>
                <a:r>
                  <a:rPr lang="en-US" altLang="ja-JP" sz="1000" b="0" i="0" u="none" strike="noStrike" kern="1200" baseline="0">
                    <a:solidFill>
                      <a:schemeClr val="tx1">
                        <a:lumMod val="65000"/>
                        <a:lumOff val="35000"/>
                      </a:schemeClr>
                    </a:solidFill>
                    <a:latin typeface="+mn-lt"/>
                    <a:ea typeface="+mn-ea"/>
                    <a:cs typeface="+mn-cs"/>
                  </a:rPr>
                  <a:t>(kg-CO2)</a:t>
                </a:r>
                <a:endParaRPr lang="ja-JP" altLang="en-US" sz="1000" b="0" i="0" u="none" strike="noStrike" kern="1200" baseline="0">
                  <a:solidFill>
                    <a:schemeClr val="tx1">
                      <a:lumMod val="65000"/>
                      <a:lumOff val="35000"/>
                    </a:schemeClr>
                  </a:solidFill>
                  <a:latin typeface="+mn-lt"/>
                  <a:ea typeface="+mn-ea"/>
                  <a:cs typeface="+mn-cs"/>
                </a:endParaRPr>
              </a:p>
            </c:rich>
          </c:tx>
          <c:layout/>
          <c:overlay val="0"/>
          <c:spPr>
            <a:noFill/>
            <a:ln>
              <a:noFill/>
            </a:ln>
            <a:effectLst/>
          </c:spPr>
        </c:title>
        <c:numFmt formatCode="0_);[Red]\(0\)" sourceLinked="1"/>
        <c:majorTickMark val="none"/>
        <c:minorTickMark val="none"/>
        <c:tickLblPos val="nextTo"/>
        <c:spPr>
          <a:noFill/>
          <a:ln>
            <a:noFill/>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1"/>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lstStyle/>
    <a:p>
      <a:pPr algn="ctr" rtl="0">
        <a:defRPr lang="ja-JP" altLang="en-US" sz="1000">
          <a:solidFill>
            <a:schemeClr val="tx1"/>
          </a:solidFill>
        </a:defRPr>
      </a:pPr>
      <a:endParaRPr lang="ja-JP" altLang="en-US"/>
    </a:p>
  </c:txPr>
  <c:printSettings>
    <c:pageMargins l="0.7" r="0.7" t="0.75" b="0.75" header="0.3" footer="0.3"/>
    <c:pageSetup/>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wrap="square" anchor="ctr" anchorCtr="1"/>
          <a:lstStyle/>
          <a:p>
            <a:pPr algn="ctr" rtl="0">
              <a:defRPr sz="1400" i="0" u="none" strike="noStrike" kern="1200" spc="0" baseline="0">
                <a:solidFill>
                  <a:schemeClr val="tx1">
                    <a:lumMod val="65000"/>
                    <a:lumOff val="35000"/>
                  </a:schemeClr>
                </a:solidFill>
                <a:latin typeface="+mn-lt"/>
                <a:ea typeface="+mn-ea"/>
                <a:cs typeface="+mn-cs"/>
              </a:defRPr>
            </a:pPr>
            <a:r>
              <a:rPr lang="en-US" altLang="ja-JP" sz="1400" b="1" i="0" u="none" strike="noStrike" kern="1200" spc="0" baseline="0">
                <a:solidFill>
                  <a:schemeClr val="tx1">
                    <a:lumMod val="65000"/>
                    <a:lumOff val="35000"/>
                  </a:schemeClr>
                </a:solidFill>
                <a:latin typeface="+mn-lt"/>
                <a:ea typeface="+mn-ea"/>
                <a:cs typeface="+mn-cs"/>
              </a:rPr>
              <a:t>B</a:t>
            </a:r>
            <a:r>
              <a:rPr lang="ja-JP" altLang="en-US" sz="1400" b="1" i="0" u="none" strike="noStrike" kern="1200" spc="0" baseline="0">
                <a:solidFill>
                  <a:schemeClr val="tx1">
                    <a:lumMod val="65000"/>
                    <a:lumOff val="35000"/>
                  </a:schemeClr>
                </a:solidFill>
                <a:latin typeface="+mn-lt"/>
                <a:ea typeface="+mn-ea"/>
                <a:cs typeface="+mn-cs"/>
              </a:rPr>
              <a:t>：労働</a:t>
            </a:r>
            <a:r>
              <a:rPr lang="en-US" altLang="ja-JP" sz="1400" b="1" i="0" u="none" strike="noStrike" kern="1200" spc="0" baseline="0">
                <a:solidFill>
                  <a:schemeClr val="tx1">
                    <a:lumMod val="65000"/>
                    <a:lumOff val="35000"/>
                  </a:schemeClr>
                </a:solidFill>
                <a:latin typeface="+mn-lt"/>
                <a:ea typeface="+mn-ea"/>
                <a:cs typeface="+mn-cs"/>
              </a:rPr>
              <a:t>1</a:t>
            </a:r>
            <a:r>
              <a:rPr lang="ja-JP" altLang="en-US" sz="1400" b="1" i="0" u="none" strike="noStrike" kern="1200" spc="0" baseline="0">
                <a:solidFill>
                  <a:schemeClr val="tx1">
                    <a:lumMod val="65000"/>
                    <a:lumOff val="35000"/>
                  </a:schemeClr>
                </a:solidFill>
                <a:latin typeface="+mn-lt"/>
                <a:ea typeface="+mn-ea"/>
                <a:cs typeface="+mn-cs"/>
              </a:rPr>
              <a:t>時間当たりの売上高</a:t>
            </a:r>
            <a:endParaRPr lang="ja-JP" altLang="en-US" sz="1400" b="1" i="0" u="none" strike="noStrike" kern="1200" spc="0" baseline="0">
              <a:solidFill>
                <a:schemeClr val="tx1">
                  <a:lumMod val="65000"/>
                  <a:lumOff val="35000"/>
                </a:schemeClr>
              </a:solidFill>
              <a:latin typeface="+mn-lt"/>
              <a:ea typeface="+mn-ea"/>
              <a:cs typeface="+mn-cs"/>
            </a:endParaRPr>
          </a:p>
        </c:rich>
      </c:tx>
      <c:layout/>
      <c:overlay val="0"/>
      <c:spPr>
        <a:noFill/>
        <a:ln>
          <a:noFill/>
        </a:ln>
        <a:effectLst/>
      </c:spPr>
    </c:title>
    <c:autoTitleDeleted val="0"/>
    <c:plotArea>
      <c:layout>
        <c:manualLayout>
          <c:layoutTarget val="inner"/>
          <c:xMode val="edge"/>
          <c:yMode val="edge"/>
          <c:x val="0.11848139544937406"/>
          <c:y val="0.17992751569924503"/>
          <c:w val="0.73431337298620702"/>
          <c:h val="0.47569157529481054"/>
        </c:manualLayout>
      </c:layout>
      <c:barChart>
        <c:barDir val="col"/>
        <c:grouping val="clustered"/>
        <c:varyColors val="0"/>
        <c:ser>
          <c:idx val="0"/>
          <c:order val="0"/>
          <c:spPr>
            <a:solidFill>
              <a:schemeClr val="accent1"/>
            </a:solidFill>
            <a:ln>
              <a:noFill/>
            </a:ln>
            <a:effectLst/>
          </c:spPr>
          <c:invertIfNegative val="0"/>
          <c:dLbls>
            <c:spPr>
              <a:noFill/>
              <a:ln>
                <a:noFill/>
              </a:ln>
              <a:effectLst/>
            </c:spPr>
            <c:txPr>
              <a:bodyPr rot="0" horzOverflow="overflow" wrap="square" lIns="38100" tIns="19050" rIns="38100" bIns="19050" anchor="ctr" anchorCtr="1">
                <a:spAutoFit/>
              </a:bodyPr>
              <a:lstStyle/>
              <a:p>
                <a:pPr algn="ctr" rtl="0">
                  <a:defRPr sz="900" b="0" i="0" u="none" strike="noStrike" kern="1200" baseline="0">
                    <a:solidFill>
                      <a:schemeClr val="tx1">
                        <a:lumMod val="75000"/>
                        <a:lumOff val="25000"/>
                      </a:schemeClr>
                    </a:solidFill>
                    <a:latin typeface="+mn-lt"/>
                    <a:ea typeface="+mn-ea"/>
                    <a:cs typeface="+mn-cs"/>
                  </a:defRPr>
                </a:pPr>
                <a:endParaRPr lang="ja-JP" altLang="en-US"/>
              </a:p>
            </c:txPr>
            <c:dLblPos val="outEnd"/>
            <c:showLegendKey val="0"/>
            <c:showVal val="1"/>
            <c:showCatName val="0"/>
            <c:showSerName val="0"/>
            <c:showPercent val="0"/>
            <c:showBubbleSize val="0"/>
          </c:dLbls>
          <c:cat>
            <c:strRef>
              <c:f>'取りまとめ・グラフ'!$D$191:$J$191</c:f>
              <c:strCache>
                <c:ptCount val="7"/>
                <c:pt idx="0">
                  <c:v>基準年度-1</c:v>
                </c:pt>
                <c:pt idx="1">
                  <c:v>0</c:v>
                </c:pt>
                <c:pt idx="2">
                  <c:v>0</c:v>
                </c:pt>
                <c:pt idx="3">
                  <c:v>0</c:v>
                </c:pt>
                <c:pt idx="4">
                  <c:v>0</c:v>
                </c:pt>
                <c:pt idx="5">
                  <c:v>0</c:v>
                </c:pt>
                <c:pt idx="6">
                  <c:v>0</c:v>
                </c:pt>
              </c:strCache>
            </c:strRef>
          </c:cat>
          <c:val>
            <c:numRef>
              <c:f>'取りまとめ・グラフ'!$D$192:$J$192</c:f>
              <c:numCache>
                <c:formatCode>0.0_);[Red]\(0.0\)</c:formatCode>
                <c:ptCount val="7"/>
                <c:pt idx="0">
                  <c:v>0</c:v>
                </c:pt>
                <c:pt idx="1">
                  <c:v>0</c:v>
                </c:pt>
                <c:pt idx="2">
                  <c:v>0</c:v>
                </c:pt>
                <c:pt idx="3">
                  <c:v>0</c:v>
                </c:pt>
                <c:pt idx="4">
                  <c:v>0</c:v>
                </c:pt>
                <c:pt idx="5">
                  <c:v>0</c:v>
                </c:pt>
                <c:pt idx="6">
                  <c:v>0</c:v>
                </c:pt>
              </c:numCache>
            </c:numRef>
          </c:val>
        </c:ser>
        <c:dLbls>
          <c:txPr>
            <a:bodyPr rot="0" horzOverflow="overflow" anchor="ctr"/>
            <a:lstStyle/>
            <a:p>
              <a:pPr algn="ctr" rtl="0">
                <a:defRPr sz="1000">
                  <a:solidFill>
                    <a:schemeClr val="tx1"/>
                  </a:solidFill>
                </a:defRPr>
              </a:pPr>
              <a:endParaRPr lang="ja-JP" altLang="en-US"/>
            </a:p>
          </c:txPr>
          <c:showLegendKey val="0"/>
          <c:showVal val="1"/>
          <c:showCatName val="0"/>
          <c:showSerName val="0"/>
          <c:showPercent val="0"/>
          <c:showBubbleSize val="0"/>
        </c:dLbls>
        <c:gapWidth val="219"/>
        <c:overlap val="-27"/>
        <c:axId val="1"/>
        <c:axId val="2"/>
      </c:barChart>
      <c:lineChart>
        <c:grouping val="stacked"/>
        <c:varyColors val="0"/>
        <c:ser>
          <c:idx val="1"/>
          <c:order val="1"/>
          <c:spPr>
            <a:ln w="28575" cap="rnd">
              <a:solidFill>
                <a:schemeClr val="accent2"/>
              </a:solidFill>
              <a:round/>
            </a:ln>
            <a:effectLst/>
          </c:spPr>
          <c:marker>
            <c:symbol val="circle"/>
            <c:size val="5"/>
            <c:spPr>
              <a:solidFill>
                <a:schemeClr val="accent2"/>
              </a:solidFill>
              <a:ln w="9525">
                <a:solidFill>
                  <a:schemeClr val="accent2"/>
                </a:solidFill>
              </a:ln>
              <a:effectLst/>
            </c:spPr>
          </c:marker>
          <c:dLbls>
            <c:spPr>
              <a:noFill/>
              <a:ln>
                <a:noFill/>
              </a:ln>
              <a:effectLst/>
            </c:spPr>
            <c:txPr>
              <a:bodyPr rot="0" horzOverflow="overflow" wrap="square" lIns="38100" tIns="19050" rIns="38100" bIns="19050" anchor="ctr" anchorCtr="1">
                <a:spAutoFit/>
              </a:bodyPr>
              <a:lstStyle/>
              <a:p>
                <a:pPr algn="ctr" rtl="0">
                  <a:defRPr sz="900" b="0" i="0" u="none" strike="noStrike" kern="1200" baseline="0">
                    <a:solidFill>
                      <a:schemeClr val="tx1">
                        <a:lumMod val="75000"/>
                        <a:lumOff val="25000"/>
                      </a:schemeClr>
                    </a:solidFill>
                    <a:latin typeface="+mn-lt"/>
                    <a:ea typeface="+mn-ea"/>
                    <a:cs typeface="+mn-cs"/>
                  </a:defRPr>
                </a:pPr>
                <a:endParaRPr lang="ja-JP" altLang="en-US"/>
              </a:p>
            </c:txPr>
            <c:showLegendKey val="0"/>
            <c:showVal val="1"/>
            <c:showCatName val="0"/>
            <c:showSerName val="0"/>
            <c:showPercent val="0"/>
            <c:showBubbleSize val="0"/>
          </c:dLbls>
          <c:val>
            <c:numRef>
              <c:f>'取りまとめ・グラフ'!$D$193:$J$193</c:f>
              <c:numCache>
                <c:formatCode>0%</c:formatCode>
                <c:ptCount val="7"/>
                <c:pt idx="0">
                  <c:v>0</c:v>
                </c:pt>
                <c:pt idx="1">
                  <c:v>0</c:v>
                </c:pt>
                <c:pt idx="2">
                  <c:v>0</c:v>
                </c:pt>
                <c:pt idx="3">
                  <c:v>0</c:v>
                </c:pt>
                <c:pt idx="4">
                  <c:v>0</c:v>
                </c:pt>
                <c:pt idx="5">
                  <c:v>0</c:v>
                </c:pt>
                <c:pt idx="6">
                  <c:v>0</c:v>
                </c:pt>
              </c:numCache>
            </c:numRef>
          </c:val>
          <c:smooth val="0"/>
        </c:ser>
        <c:dLbls>
          <c:txPr>
            <a:bodyPr rot="0" horzOverflow="overflow" anchor="ctr"/>
            <a:lstStyle/>
            <a:p>
              <a:pPr algn="ctr" rtl="0">
                <a:defRPr sz="1000">
                  <a:solidFill>
                    <a:schemeClr val="tx1"/>
                  </a:solidFill>
                </a:defRPr>
              </a:pPr>
              <a:endParaRPr lang="ja-JP" altLang="en-US"/>
            </a:p>
          </c:txPr>
          <c:showLegendKey val="0"/>
          <c:showVal val="1"/>
          <c:showCatName val="0"/>
          <c:showSerName val="0"/>
          <c:showPercent val="0"/>
          <c:showBubbleSize val="0"/>
        </c:dLbls>
        <c:marker val="1"/>
        <c:smooth val="0"/>
        <c:axId val="11"/>
        <c:axId val="12"/>
      </c:lineChart>
      <c:catAx>
        <c:axId val="1"/>
        <c:scaling>
          <c:orientation val="minMax"/>
        </c:scaling>
        <c:delete val="0"/>
        <c:axPos val="b"/>
        <c:numFmt formatCode="0.0_);[Red]\(0.0\)" sourceLinked="1"/>
        <c:majorTickMark val="none"/>
        <c:minorTickMark val="none"/>
        <c:tickLblPos val="nextTo"/>
        <c:spPr>
          <a:noFill/>
          <a:ln w="9525" cap="flat" cmpd="sng" algn="ctr">
            <a:solidFill>
              <a:schemeClr val="tx1">
                <a:lumMod val="15000"/>
                <a:lumOff val="85000"/>
              </a:schemeClr>
            </a:solidFill>
            <a:round/>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2"/>
        <c:crosses val="autoZero"/>
        <c:auto val="1"/>
        <c:lblAlgn val="ctr"/>
        <c:lblOffset val="100"/>
        <c:noMultiLvlLbl val="0"/>
      </c:catAx>
      <c:valAx>
        <c:axId val="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0" horzOverflow="overflow" wrap="square" anchor="ctr" anchorCtr="1"/>
              <a:lstStyle/>
              <a:p>
                <a:pPr algn="ctr" rtl="0">
                  <a:defRPr sz="1000" b="0" i="0" u="none" strike="noStrike" kern="1200" baseline="0">
                    <a:solidFill>
                      <a:schemeClr val="tx1">
                        <a:lumMod val="65000"/>
                        <a:lumOff val="35000"/>
                      </a:schemeClr>
                    </a:solidFill>
                    <a:latin typeface="+mn-lt"/>
                    <a:ea typeface="+mn-ea"/>
                    <a:cs typeface="+mn-cs"/>
                  </a:defRPr>
                </a:pPr>
                <a:r>
                  <a:rPr lang="ja-JP" altLang="en-US" sz="1000" b="0" i="0" u="none" strike="noStrike" kern="1200" baseline="0">
                    <a:solidFill>
                      <a:schemeClr val="tx1">
                        <a:lumMod val="65000"/>
                        <a:lumOff val="35000"/>
                      </a:schemeClr>
                    </a:solidFill>
                    <a:latin typeface="+mn-lt"/>
                    <a:ea typeface="+mn-ea"/>
                    <a:cs typeface="+mn-cs"/>
                  </a:rPr>
                  <a:t>（万円）</a:t>
                </a:r>
                <a:endParaRPr lang="en-US" altLang="ja-JP" sz="1000" b="0" i="0" u="none" strike="noStrike" kern="1200" baseline="0">
                  <a:solidFill>
                    <a:schemeClr val="tx1">
                      <a:lumMod val="65000"/>
                      <a:lumOff val="35000"/>
                    </a:schemeClr>
                  </a:solidFill>
                  <a:latin typeface="+mn-lt"/>
                  <a:ea typeface="+mn-ea"/>
                  <a:cs typeface="+mn-cs"/>
                </a:endParaRPr>
              </a:p>
            </c:rich>
          </c:tx>
          <c:layout>
            <c:manualLayout>
              <c:xMode val="edge"/>
              <c:yMode val="edge"/>
              <c:x val="2.9340657014647362e-002"/>
              <c:y val="7.3932633420822402e-002"/>
            </c:manualLayout>
          </c:layout>
          <c:overlay val="0"/>
          <c:spPr>
            <a:noFill/>
            <a:ln>
              <a:noFill/>
            </a:ln>
            <a:effectLst/>
          </c:spPr>
        </c:title>
        <c:numFmt formatCode="0.0_);[Red]\(0.0\)" sourceLinked="1"/>
        <c:majorTickMark val="none"/>
        <c:minorTickMark val="none"/>
        <c:tickLblPos val="nextTo"/>
        <c:spPr>
          <a:noFill/>
          <a:ln>
            <a:noFill/>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1"/>
        <c:crosses val="autoZero"/>
        <c:crossBetween val="between"/>
      </c:valAx>
      <c:catAx>
        <c:axId val="11"/>
        <c:scaling>
          <c:orientation val="minMax"/>
        </c:scaling>
        <c:delete val="1"/>
        <c:axPos val="b"/>
        <c:numFmt formatCode="0%" sourceLinked="1"/>
        <c:majorTickMark val="out"/>
        <c:minorTickMark val="none"/>
        <c:tickLblPos val="nextTo"/>
        <c:txPr>
          <a:bodyPr horzOverflow="overflow" anchor="ctr"/>
          <a:lstStyle/>
          <a:p>
            <a:pPr algn="ctr" rtl="0">
              <a:defRPr sz="1000">
                <a:solidFill>
                  <a:schemeClr val="tx1"/>
                </a:solidFill>
              </a:defRPr>
            </a:pPr>
            <a:endParaRPr lang="ja-JP" altLang="en-US"/>
          </a:p>
        </c:txPr>
        <c:crossAx val="12"/>
        <c:crosses val="autoZero"/>
        <c:auto val="1"/>
        <c:lblAlgn val="ctr"/>
        <c:lblOffset val="100"/>
        <c:noMultiLvlLbl val="0"/>
      </c:catAx>
      <c:valAx>
        <c:axId val="12"/>
        <c:scaling>
          <c:orientation val="minMax"/>
        </c:scaling>
        <c:delete val="0"/>
        <c:axPos val="r"/>
        <c:title>
          <c:tx>
            <c:rich>
              <a:bodyPr horzOverflow="overflow" vert="eaVert" wrap="square" anchor="ctr" anchorCtr="1"/>
              <a:lstStyle/>
              <a:p>
                <a:pPr algn="ctr" rtl="0">
                  <a:defRPr sz="1000" b="0" i="0" u="none" strike="noStrike" kern="1200" baseline="0">
                    <a:solidFill>
                      <a:schemeClr val="tx1">
                        <a:lumMod val="65000"/>
                        <a:lumOff val="35000"/>
                      </a:schemeClr>
                    </a:solidFill>
                    <a:latin typeface="+mn-lt"/>
                    <a:ea typeface="+mn-ea"/>
                    <a:cs typeface="+mn-cs"/>
                  </a:defRPr>
                </a:pPr>
                <a:r>
                  <a:rPr lang="ja-JP" altLang="en-US" sz="1000" b="0" i="0" u="none" strike="noStrike" kern="1200" baseline="0">
                    <a:solidFill>
                      <a:schemeClr val="tx1">
                        <a:lumMod val="65000"/>
                        <a:lumOff val="35000"/>
                      </a:schemeClr>
                    </a:solidFill>
                    <a:latin typeface="+mn-lt"/>
                    <a:ea typeface="+mn-ea"/>
                    <a:cs typeface="+mn-cs"/>
                  </a:rPr>
                  <a:t>基準年度比増減率</a:t>
                </a:r>
                <a:endParaRPr lang="ja-JP" altLang="en-US" sz="1000" b="0" i="0" u="none" strike="noStrike" kern="1200" baseline="0">
                  <a:solidFill>
                    <a:schemeClr val="tx1">
                      <a:lumMod val="65000"/>
                      <a:lumOff val="35000"/>
                    </a:schemeClr>
                  </a:solidFill>
                  <a:latin typeface="+mn-lt"/>
                  <a:ea typeface="+mn-ea"/>
                  <a:cs typeface="+mn-cs"/>
                </a:endParaRPr>
              </a:p>
            </c:rich>
          </c:tx>
          <c:layout/>
          <c:overlay val="0"/>
          <c:spPr>
            <a:noFill/>
            <a:ln>
              <a:noFill/>
            </a:ln>
            <a:effectLst/>
          </c:spPr>
        </c:title>
        <c:numFmt formatCode="0%" sourceLinked="1"/>
        <c:majorTickMark val="out"/>
        <c:minorTickMark val="none"/>
        <c:tickLblPos val="nextTo"/>
        <c:spPr>
          <a:noFill/>
          <a:ln>
            <a:noFill/>
          </a:ln>
          <a:effectLst/>
        </c:spPr>
        <c:txPr>
          <a:bodyPr horzOverflow="overflow" wrap="square" anchor="ctr" anchorCtr="1"/>
          <a:lstStyle/>
          <a:p>
            <a:pPr algn="ctr" rtl="0">
              <a:defRPr sz="900" b="0" i="0" u="none" strike="noStrike" kern="1200" baseline="0">
                <a:solidFill>
                  <a:schemeClr val="tx1">
                    <a:lumMod val="65000"/>
                    <a:lumOff val="35000"/>
                  </a:schemeClr>
                </a:solidFill>
                <a:latin typeface="+mn-lt"/>
                <a:ea typeface="+mn-ea"/>
                <a:cs typeface="+mn-cs"/>
              </a:defRPr>
            </a:pPr>
            <a:endParaRPr lang="ja-JP" altLang="en-US"/>
          </a:p>
        </c:txPr>
        <c:crossAx val="11"/>
        <c:crosses val="max"/>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horzOverflow="overflow" anchor="ctr"/>
    <a:lstStyle/>
    <a:p>
      <a:pPr algn="ctr" rtl="0">
        <a:defRPr lang="ja-JP" altLang="en-US" sz="1000">
          <a:solidFill>
            <a:schemeClr val="tx1"/>
          </a:solidFill>
        </a:defRPr>
      </a:pPr>
      <a:endParaRPr lang="ja-JP" altLang="en-US"/>
    </a:p>
  </c:txPr>
  <c:printSettings>
    <c:pageMargins l="0.7" r="0.7" t="0.75" b="0.75" header="0.3" footer="0.3"/>
    <c:pageSetup/>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11</xdr:col>
      <xdr:colOff>9525</xdr:colOff>
      <xdr:row>5</xdr:row>
      <xdr:rowOff>19050</xdr:rowOff>
    </xdr:from>
    <xdr:to xmlns:xdr="http://schemas.openxmlformats.org/drawingml/2006/spreadsheetDrawing">
      <xdr:col>18</xdr:col>
      <xdr:colOff>38100</xdr:colOff>
      <xdr:row>20</xdr:row>
      <xdr:rowOff>114300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11</xdr:col>
      <xdr:colOff>9525</xdr:colOff>
      <xdr:row>22</xdr:row>
      <xdr:rowOff>0</xdr:rowOff>
    </xdr:from>
    <xdr:to xmlns:xdr="http://schemas.openxmlformats.org/drawingml/2006/spreadsheetDrawing">
      <xdr:col>17</xdr:col>
      <xdr:colOff>647700</xdr:colOff>
      <xdr:row>38</xdr:row>
      <xdr:rowOff>0</xdr:rowOff>
    </xdr:to>
    <xdr:graphicFrame macro="">
      <xdr:nvGraphicFramePr>
        <xdr:cNvPr id="4"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11</xdr:col>
      <xdr:colOff>9525</xdr:colOff>
      <xdr:row>39</xdr:row>
      <xdr:rowOff>19050</xdr:rowOff>
    </xdr:from>
    <xdr:to xmlns:xdr="http://schemas.openxmlformats.org/drawingml/2006/spreadsheetDrawing">
      <xdr:col>17</xdr:col>
      <xdr:colOff>647700</xdr:colOff>
      <xdr:row>55</xdr:row>
      <xdr:rowOff>19050</xdr:rowOff>
    </xdr:to>
    <xdr:graphicFrame macro="">
      <xdr:nvGraphicFramePr>
        <xdr:cNvPr id="5"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11</xdr:col>
      <xdr:colOff>0</xdr:colOff>
      <xdr:row>55</xdr:row>
      <xdr:rowOff>161925</xdr:rowOff>
    </xdr:from>
    <xdr:to xmlns:xdr="http://schemas.openxmlformats.org/drawingml/2006/spreadsheetDrawing">
      <xdr:col>17</xdr:col>
      <xdr:colOff>638175</xdr:colOff>
      <xdr:row>71</xdr:row>
      <xdr:rowOff>114300</xdr:rowOff>
    </xdr:to>
    <xdr:graphicFrame macro="">
      <xdr:nvGraphicFramePr>
        <xdr:cNvPr id="6"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11</xdr:col>
      <xdr:colOff>9525</xdr:colOff>
      <xdr:row>77</xdr:row>
      <xdr:rowOff>9525</xdr:rowOff>
    </xdr:from>
    <xdr:to xmlns:xdr="http://schemas.openxmlformats.org/drawingml/2006/spreadsheetDrawing">
      <xdr:col>17</xdr:col>
      <xdr:colOff>619125</xdr:colOff>
      <xdr:row>93</xdr:row>
      <xdr:rowOff>9525</xdr:rowOff>
    </xdr:to>
    <xdr:graphicFrame macro="">
      <xdr:nvGraphicFramePr>
        <xdr:cNvPr id="7"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11</xdr:col>
      <xdr:colOff>19050</xdr:colOff>
      <xdr:row>98</xdr:row>
      <xdr:rowOff>53975</xdr:rowOff>
    </xdr:from>
    <xdr:to xmlns:xdr="http://schemas.openxmlformats.org/drawingml/2006/spreadsheetDrawing">
      <xdr:col>17</xdr:col>
      <xdr:colOff>619125</xdr:colOff>
      <xdr:row>114</xdr:row>
      <xdr:rowOff>73025</xdr:rowOff>
    </xdr:to>
    <xdr:graphicFrame macro="">
      <xdr:nvGraphicFramePr>
        <xdr:cNvPr id="8"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11</xdr:col>
      <xdr:colOff>9525</xdr:colOff>
      <xdr:row>136</xdr:row>
      <xdr:rowOff>111125</xdr:rowOff>
    </xdr:from>
    <xdr:to xmlns:xdr="http://schemas.openxmlformats.org/drawingml/2006/spreadsheetDrawing">
      <xdr:col>17</xdr:col>
      <xdr:colOff>638175</xdr:colOff>
      <xdr:row>152</xdr:row>
      <xdr:rowOff>60325</xdr:rowOff>
    </xdr:to>
    <xdr:graphicFrame macro="">
      <xdr:nvGraphicFramePr>
        <xdr:cNvPr id="9"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11</xdr:col>
      <xdr:colOff>9525</xdr:colOff>
      <xdr:row>154</xdr:row>
      <xdr:rowOff>76200</xdr:rowOff>
    </xdr:from>
    <xdr:to xmlns:xdr="http://schemas.openxmlformats.org/drawingml/2006/spreadsheetDrawing">
      <xdr:col>17</xdr:col>
      <xdr:colOff>628650</xdr:colOff>
      <xdr:row>169</xdr:row>
      <xdr:rowOff>152400</xdr:rowOff>
    </xdr:to>
    <xdr:graphicFrame macro="">
      <xdr:nvGraphicFramePr>
        <xdr:cNvPr id="10"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11</xdr:col>
      <xdr:colOff>0</xdr:colOff>
      <xdr:row>189</xdr:row>
      <xdr:rowOff>9525</xdr:rowOff>
    </xdr:from>
    <xdr:to xmlns:xdr="http://schemas.openxmlformats.org/drawingml/2006/spreadsheetDrawing">
      <xdr:col>17</xdr:col>
      <xdr:colOff>609600</xdr:colOff>
      <xdr:row>205</xdr:row>
      <xdr:rowOff>9525</xdr:rowOff>
    </xdr:to>
    <xdr:graphicFrame macro="">
      <xdr:nvGraphicFramePr>
        <xdr:cNvPr id="1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11</xdr:col>
      <xdr:colOff>0</xdr:colOff>
      <xdr:row>172</xdr:row>
      <xdr:rowOff>0</xdr:rowOff>
    </xdr:from>
    <xdr:to xmlns:xdr="http://schemas.openxmlformats.org/drawingml/2006/spreadsheetDrawing">
      <xdr:col>17</xdr:col>
      <xdr:colOff>600075</xdr:colOff>
      <xdr:row>188</xdr:row>
      <xdr:rowOff>0</xdr:rowOff>
    </xdr:to>
    <xdr:graphicFrame macro="">
      <xdr:nvGraphicFramePr>
        <xdr:cNvPr id="13" name="グラフ 1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11</xdr:col>
      <xdr:colOff>19050</xdr:colOff>
      <xdr:row>116</xdr:row>
      <xdr:rowOff>95250</xdr:rowOff>
    </xdr:from>
    <xdr:to xmlns:xdr="http://schemas.openxmlformats.org/drawingml/2006/spreadsheetDrawing">
      <xdr:col>17</xdr:col>
      <xdr:colOff>619125</xdr:colOff>
      <xdr:row>132</xdr:row>
      <xdr:rowOff>95250</xdr:rowOff>
    </xdr:to>
    <xdr:graphicFrame macro="">
      <xdr:nvGraphicFramePr>
        <xdr:cNvPr id="14" name="グラフ 1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 Type="http://schemas.openxmlformats.org/officeDocument/2006/relationships/vmlDrawing" Target="../drawings/vmlDrawing9.vml" Id="rId2" /><Relationship Type="http://schemas.openxmlformats.org/officeDocument/2006/relationships/comments" Target="../comments9.xml" Id="rId3"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 Type="http://schemas.openxmlformats.org/officeDocument/2006/relationships/vmlDrawing" Target="../drawings/vmlDrawing1.vml" Id="rId2" /><Relationship Type="http://schemas.openxmlformats.org/officeDocument/2006/relationships/comments" Target="../comments1.xml" Id="rId3"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 Type="http://schemas.openxmlformats.org/officeDocument/2006/relationships/vmlDrawing" Target="../drawings/vmlDrawing2.vml" Id="rId2" /><Relationship Type="http://schemas.openxmlformats.org/officeDocument/2006/relationships/comments" Target="../comments2.xml" Id="rId3"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 Type="http://schemas.openxmlformats.org/officeDocument/2006/relationships/vmlDrawing" Target="../drawings/vmlDrawing3.vml" Id="rId2" /><Relationship Type="http://schemas.openxmlformats.org/officeDocument/2006/relationships/comments" Target="../comments3.xml" Id="rId3"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 Type="http://schemas.openxmlformats.org/officeDocument/2006/relationships/vmlDrawing" Target="../drawings/vmlDrawing4.vml" Id="rId2" /><Relationship Type="http://schemas.openxmlformats.org/officeDocument/2006/relationships/comments" Target="../comments4.xml" Id="rId3"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 Type="http://schemas.openxmlformats.org/officeDocument/2006/relationships/vmlDrawing" Target="../drawings/vmlDrawing5.vml" Id="rId2" /><Relationship Type="http://schemas.openxmlformats.org/officeDocument/2006/relationships/comments" Target="../comments5.xml" Id="rId3"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 Type="http://schemas.openxmlformats.org/officeDocument/2006/relationships/vmlDrawing" Target="../drawings/vmlDrawing6.vml" Id="rId2" /><Relationship Type="http://schemas.openxmlformats.org/officeDocument/2006/relationships/comments" Target="../comments6.xml" Id="rId3"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 Type="http://schemas.openxmlformats.org/officeDocument/2006/relationships/vmlDrawing" Target="../drawings/vmlDrawing7.vml" Id="rId2" /><Relationship Type="http://schemas.openxmlformats.org/officeDocument/2006/relationships/comments" Target="../comments7.xml" Id="rId3"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 Type="http://schemas.openxmlformats.org/officeDocument/2006/relationships/drawing" Target="../drawings/drawing1.xml" Id="rId2" /><Relationship Type="http://schemas.openxmlformats.org/officeDocument/2006/relationships/vmlDrawing" Target="../drawings/vmlDrawing8.vml" Id="rId3" /><Relationship Type="http://schemas.openxmlformats.org/officeDocument/2006/relationships/comments" Target="../comments8.xml" Id="rId4" /></Relationships>
</file>

<file path=xl/worksheets/sheet1.xml><?xml version="1.0" encoding="utf-8"?>
<worksheet xmlns:r="http://schemas.openxmlformats.org/officeDocument/2006/relationships" xmlns:mc="http://schemas.openxmlformats.org/markup-compatibility/2006" xmlns="http://schemas.openxmlformats.org/spreadsheetml/2006/main">
  <sheetPr>
    <tabColor rgb="FFFFFF00"/>
  </sheetPr>
  <dimension ref="A1:P56"/>
  <sheetViews>
    <sheetView tabSelected="1" view="pageBreakPreview" zoomScaleSheetLayoutView="100" workbookViewId="0">
      <selection sqref="A1:O1"/>
    </sheetView>
  </sheetViews>
  <sheetFormatPr defaultRowHeight="13.5"/>
  <cols>
    <col min="1" max="16384" width="9" style="1" customWidth="1"/>
  </cols>
  <sheetData>
    <row r="1" spans="1:16" ht="21">
      <c r="A1" s="4" t="s">
        <v>252</v>
      </c>
      <c r="B1" s="4"/>
      <c r="C1" s="4"/>
      <c r="D1" s="4"/>
      <c r="E1" s="4"/>
      <c r="F1" s="4"/>
      <c r="G1" s="4"/>
      <c r="H1" s="4"/>
      <c r="I1" s="4"/>
      <c r="J1" s="4"/>
      <c r="K1" s="4"/>
      <c r="L1" s="4"/>
      <c r="M1" s="4"/>
      <c r="N1" s="4"/>
      <c r="O1" s="4"/>
    </row>
    <row r="2" spans="1:16" ht="13.5" customHeight="1">
      <c r="A2" s="4"/>
      <c r="B2" s="4"/>
      <c r="C2" s="4"/>
      <c r="D2" s="4"/>
      <c r="E2" s="4"/>
      <c r="F2" s="4"/>
      <c r="G2" s="4"/>
      <c r="H2" s="4"/>
      <c r="I2" s="4"/>
      <c r="J2" s="4"/>
      <c r="K2" s="4"/>
      <c r="L2" s="4"/>
      <c r="M2" s="4"/>
      <c r="N2" s="4"/>
      <c r="O2" s="4"/>
    </row>
    <row r="3" spans="1:16" s="2" customFormat="1" ht="22.5" customHeight="1">
      <c r="A3" s="5" t="s">
        <v>179</v>
      </c>
      <c r="B3" s="5"/>
      <c r="C3" s="5"/>
      <c r="D3" s="5"/>
      <c r="E3" s="5"/>
      <c r="F3" s="5"/>
      <c r="G3" s="5"/>
      <c r="H3" s="5"/>
      <c r="I3" s="5"/>
      <c r="J3" s="5"/>
      <c r="K3" s="5"/>
      <c r="L3" s="5"/>
      <c r="M3" s="5"/>
      <c r="N3" s="5"/>
      <c r="O3" s="5"/>
      <c r="P3" s="16"/>
    </row>
    <row r="4" spans="1:16" ht="21">
      <c r="A4" s="4"/>
      <c r="B4" s="4"/>
      <c r="C4" s="4"/>
      <c r="D4" s="4"/>
      <c r="E4" s="4"/>
      <c r="F4" s="4"/>
      <c r="G4" s="4"/>
      <c r="H4" s="4"/>
      <c r="I4" s="4"/>
      <c r="J4" s="4"/>
      <c r="K4" s="4"/>
      <c r="L4" s="4"/>
      <c r="M4" s="4"/>
      <c r="N4" s="4"/>
    </row>
    <row r="5" spans="1:16" ht="22.5" customHeight="1">
      <c r="A5" s="6" t="s">
        <v>72</v>
      </c>
      <c r="B5" s="13"/>
      <c r="C5" s="13"/>
      <c r="D5" s="13"/>
      <c r="E5" s="13"/>
      <c r="F5" s="13"/>
      <c r="G5" s="13"/>
      <c r="H5" s="13"/>
      <c r="I5" s="13"/>
      <c r="J5" s="13"/>
      <c r="K5" s="13"/>
      <c r="L5" s="13"/>
      <c r="M5" s="13"/>
      <c r="N5" s="13"/>
      <c r="O5" s="13"/>
    </row>
    <row r="6" spans="1:16" ht="7.5" customHeight="1">
      <c r="A6" s="7"/>
    </row>
    <row r="7" spans="1:16" ht="70.5" customHeight="1">
      <c r="A7" s="8" t="s">
        <v>211</v>
      </c>
      <c r="B7" s="11"/>
      <c r="C7" s="11"/>
      <c r="D7" s="11"/>
      <c r="E7" s="11"/>
      <c r="F7" s="11"/>
      <c r="G7" s="11"/>
      <c r="H7" s="11"/>
      <c r="I7" s="11"/>
      <c r="J7" s="11"/>
      <c r="K7" s="11"/>
      <c r="L7" s="11"/>
      <c r="M7" s="11"/>
      <c r="N7" s="11"/>
      <c r="O7" s="11"/>
    </row>
    <row r="8" spans="1:16" ht="22.5" customHeight="1">
      <c r="A8" s="3"/>
      <c r="B8" s="3"/>
      <c r="C8" s="3"/>
      <c r="D8" s="3"/>
      <c r="E8" s="3"/>
      <c r="F8" s="3"/>
      <c r="G8" s="3"/>
      <c r="H8" s="3"/>
      <c r="I8" s="3"/>
    </row>
    <row r="9" spans="1:16" ht="22.5" customHeight="1">
      <c r="A9" s="6" t="s">
        <v>189</v>
      </c>
      <c r="B9" s="13"/>
      <c r="C9" s="13"/>
      <c r="D9" s="13"/>
      <c r="E9" s="13"/>
      <c r="F9" s="13"/>
      <c r="G9" s="13"/>
      <c r="H9" s="13"/>
      <c r="I9" s="13"/>
      <c r="J9" s="13"/>
      <c r="K9" s="13"/>
      <c r="L9" s="13"/>
      <c r="M9" s="13"/>
      <c r="N9" s="13"/>
      <c r="O9" s="13"/>
    </row>
    <row r="10" spans="1:16" ht="7.5" customHeight="1">
      <c r="A10" s="7"/>
    </row>
    <row r="11" spans="1:16" ht="18.75" customHeight="1">
      <c r="A11" s="3" t="s">
        <v>180</v>
      </c>
      <c r="B11" s="3"/>
      <c r="C11" s="3"/>
      <c r="D11" s="3"/>
      <c r="E11" s="3"/>
      <c r="F11" s="3"/>
      <c r="G11" s="3"/>
      <c r="H11" s="3"/>
      <c r="I11" s="3"/>
      <c r="J11" s="3"/>
      <c r="K11" s="3"/>
      <c r="L11" s="3"/>
      <c r="M11" s="3"/>
      <c r="N11" s="3"/>
    </row>
    <row r="12" spans="1:16" ht="18.75" customHeight="1">
      <c r="A12" s="3" t="s">
        <v>146</v>
      </c>
      <c r="B12" s="3"/>
      <c r="C12" s="3"/>
      <c r="D12" s="3"/>
      <c r="E12" s="3"/>
      <c r="F12" s="3"/>
      <c r="G12" s="3"/>
      <c r="H12" s="3"/>
      <c r="I12" s="3"/>
      <c r="J12" s="3"/>
      <c r="K12" s="3"/>
      <c r="L12" s="3"/>
      <c r="M12" s="3"/>
      <c r="N12" s="3"/>
    </row>
    <row r="13" spans="1:16" ht="18.75" customHeight="1">
      <c r="A13" s="3"/>
      <c r="B13" s="3" t="s">
        <v>274</v>
      </c>
      <c r="C13" s="3"/>
      <c r="D13" s="3"/>
      <c r="E13" s="3"/>
      <c r="F13" s="3"/>
      <c r="G13" s="3"/>
      <c r="H13" s="3"/>
      <c r="I13" s="3"/>
      <c r="J13" s="3"/>
      <c r="K13" s="3"/>
      <c r="L13" s="3"/>
      <c r="M13" s="3"/>
      <c r="N13" s="3"/>
    </row>
    <row r="14" spans="1:16" ht="18.75" customHeight="1">
      <c r="A14" s="3"/>
      <c r="B14" s="3" t="s">
        <v>181</v>
      </c>
      <c r="C14" s="3"/>
      <c r="D14" s="3"/>
      <c r="E14" s="3"/>
      <c r="F14" s="3"/>
      <c r="G14" s="3"/>
      <c r="H14" s="3"/>
      <c r="I14" s="3"/>
      <c r="J14" s="3"/>
      <c r="K14" s="3"/>
      <c r="L14" s="3"/>
      <c r="M14" s="3"/>
      <c r="N14" s="3"/>
    </row>
    <row r="15" spans="1:16" ht="18.75" customHeight="1">
      <c r="A15" s="3"/>
      <c r="B15" s="3" t="s">
        <v>182</v>
      </c>
      <c r="C15" s="3"/>
      <c r="D15" s="3"/>
      <c r="E15" s="3"/>
      <c r="F15" s="3"/>
      <c r="G15" s="3"/>
      <c r="H15" s="3"/>
      <c r="I15" s="3"/>
      <c r="J15" s="3"/>
      <c r="K15" s="3"/>
      <c r="L15" s="3"/>
      <c r="M15" s="3"/>
      <c r="N15" s="3"/>
    </row>
    <row r="16" spans="1:16" ht="18.75" customHeight="1">
      <c r="A16" s="3"/>
      <c r="B16" s="3" t="s">
        <v>169</v>
      </c>
      <c r="C16" s="3"/>
      <c r="D16" s="3"/>
      <c r="E16" s="3"/>
      <c r="F16" s="3"/>
      <c r="G16" s="3"/>
      <c r="H16" s="3"/>
      <c r="I16" s="3"/>
      <c r="J16" s="3"/>
      <c r="K16" s="3"/>
      <c r="L16" s="3"/>
      <c r="M16" s="3"/>
      <c r="N16" s="3"/>
    </row>
    <row r="17" spans="1:15" ht="18.75" customHeight="1">
      <c r="A17" s="3"/>
      <c r="B17" s="3"/>
      <c r="C17" s="3" t="s">
        <v>183</v>
      </c>
      <c r="D17" s="3"/>
      <c r="E17" s="3"/>
      <c r="F17" s="3"/>
      <c r="G17" s="3"/>
      <c r="H17" s="3"/>
      <c r="I17" s="3"/>
      <c r="J17" s="3"/>
      <c r="K17" s="3"/>
      <c r="L17" s="3"/>
      <c r="M17" s="3"/>
      <c r="N17" s="3"/>
    </row>
    <row r="18" spans="1:15" ht="18.75" customHeight="1">
      <c r="A18" s="3"/>
      <c r="B18" s="3"/>
      <c r="C18" s="3" t="s">
        <v>208</v>
      </c>
      <c r="D18" s="3"/>
      <c r="E18" s="3"/>
      <c r="F18" s="3"/>
      <c r="G18" s="3"/>
      <c r="H18" s="3"/>
      <c r="I18" s="3"/>
      <c r="J18" s="3"/>
      <c r="K18" s="3"/>
      <c r="L18" s="3"/>
      <c r="M18" s="3"/>
      <c r="N18" s="3"/>
    </row>
    <row r="19" spans="1:15" ht="18.75" customHeight="1">
      <c r="A19" s="3"/>
      <c r="B19" s="3"/>
      <c r="C19" s="3" t="s">
        <v>166</v>
      </c>
      <c r="D19" s="3"/>
      <c r="E19" s="3"/>
      <c r="F19" s="3"/>
      <c r="G19" s="3"/>
      <c r="H19" s="3"/>
      <c r="I19" s="3"/>
      <c r="J19" s="3"/>
      <c r="K19" s="3"/>
      <c r="L19" s="3"/>
      <c r="M19" s="3"/>
      <c r="N19" s="3"/>
    </row>
    <row r="20" spans="1:15" ht="18.75" customHeight="1">
      <c r="A20" s="3"/>
      <c r="B20" s="3"/>
      <c r="C20" s="3" t="s">
        <v>184</v>
      </c>
      <c r="D20" s="3"/>
      <c r="E20" s="3"/>
      <c r="F20" s="3"/>
      <c r="G20" s="3"/>
      <c r="H20" s="3"/>
      <c r="I20" s="3"/>
      <c r="J20" s="3"/>
      <c r="K20" s="3"/>
      <c r="L20" s="3"/>
      <c r="M20" s="3"/>
      <c r="N20" s="3"/>
    </row>
    <row r="21" spans="1:15" ht="18.75" customHeight="1">
      <c r="A21" s="3"/>
      <c r="B21" s="3"/>
      <c r="C21" s="3" t="s">
        <v>185</v>
      </c>
      <c r="D21" s="3"/>
      <c r="E21" s="3"/>
      <c r="F21" s="3"/>
      <c r="G21" s="3"/>
      <c r="H21" s="3"/>
      <c r="I21" s="3"/>
      <c r="J21" s="3"/>
      <c r="K21" s="3"/>
      <c r="L21" s="3"/>
      <c r="M21" s="3"/>
      <c r="N21" s="3"/>
    </row>
    <row r="22" spans="1:15" ht="18.75" customHeight="1">
      <c r="A22" s="3"/>
      <c r="B22" s="3"/>
      <c r="C22" s="3" t="s">
        <v>187</v>
      </c>
      <c r="D22" s="3"/>
      <c r="E22" s="3"/>
      <c r="F22" s="3"/>
      <c r="G22" s="3"/>
      <c r="H22" s="3"/>
      <c r="I22" s="3"/>
      <c r="J22" s="3"/>
      <c r="K22" s="3"/>
      <c r="L22" s="3"/>
      <c r="M22" s="3"/>
      <c r="N22" s="3"/>
    </row>
    <row r="23" spans="1:15" ht="18.75" customHeight="1">
      <c r="A23" s="3"/>
      <c r="B23" s="3"/>
      <c r="C23" s="3"/>
      <c r="D23" s="3"/>
      <c r="E23" s="3"/>
      <c r="F23" s="3"/>
      <c r="G23" s="3"/>
      <c r="H23" s="3"/>
      <c r="I23" s="3"/>
      <c r="J23" s="3"/>
      <c r="K23" s="3"/>
      <c r="L23" s="3"/>
      <c r="M23" s="3"/>
      <c r="N23" s="3"/>
    </row>
    <row r="24" spans="1:15" ht="18.75" customHeight="1">
      <c r="A24" s="3"/>
      <c r="B24" s="3" t="s">
        <v>275</v>
      </c>
      <c r="C24" s="3"/>
      <c r="D24" s="3"/>
      <c r="E24" s="3"/>
      <c r="F24" s="3"/>
      <c r="G24" s="3"/>
      <c r="H24" s="3"/>
      <c r="I24" s="3"/>
      <c r="J24" s="3"/>
      <c r="K24" s="3"/>
      <c r="L24" s="3"/>
      <c r="M24" s="3"/>
      <c r="N24" s="3"/>
    </row>
    <row r="25" spans="1:15" ht="18.75" customHeight="1">
      <c r="A25" s="3"/>
      <c r="B25" s="3" t="s">
        <v>190</v>
      </c>
      <c r="C25" s="3"/>
      <c r="D25" s="3"/>
      <c r="E25" s="3"/>
      <c r="F25" s="3"/>
      <c r="G25" s="3"/>
      <c r="H25" s="3"/>
      <c r="I25" s="3"/>
      <c r="J25" s="3"/>
      <c r="K25" s="3"/>
      <c r="L25" s="3"/>
      <c r="M25" s="3"/>
      <c r="N25" s="3"/>
    </row>
    <row r="26" spans="1:15" ht="22.5" customHeight="1"/>
    <row r="27" spans="1:15" ht="22.5" customHeight="1">
      <c r="A27" s="6" t="s">
        <v>193</v>
      </c>
      <c r="B27" s="13"/>
      <c r="C27" s="13"/>
      <c r="D27" s="13"/>
      <c r="E27" s="13"/>
      <c r="F27" s="13"/>
      <c r="G27" s="13"/>
      <c r="H27" s="13"/>
      <c r="I27" s="13"/>
      <c r="J27" s="13"/>
      <c r="K27" s="13"/>
      <c r="L27" s="13"/>
      <c r="M27" s="13"/>
      <c r="N27" s="13"/>
      <c r="O27" s="13"/>
    </row>
    <row r="28" spans="1:15" ht="7.5" customHeight="1"/>
    <row r="29" spans="1:15" ht="18.75" customHeight="1">
      <c r="A29" s="9" t="s">
        <v>198</v>
      </c>
    </row>
    <row r="30" spans="1:15" ht="7.5" customHeight="1"/>
    <row r="31" spans="1:15" s="3" customFormat="1" ht="18.75" customHeight="1">
      <c r="A31" s="3" t="s">
        <v>95</v>
      </c>
    </row>
    <row r="32" spans="1:15" s="3" customFormat="1" ht="18.75" customHeight="1">
      <c r="A32" s="3" t="s">
        <v>249</v>
      </c>
    </row>
    <row r="33" spans="1:15" s="3" customFormat="1" ht="18.75" customHeight="1">
      <c r="A33" s="3" t="s">
        <v>255</v>
      </c>
    </row>
    <row r="34" spans="1:15" s="3" customFormat="1" ht="18.75" customHeight="1">
      <c r="A34" s="3" t="s">
        <v>254</v>
      </c>
    </row>
    <row r="35" spans="1:15" s="3" customFormat="1" ht="18.75" customHeight="1">
      <c r="A35" s="3" t="s">
        <v>277</v>
      </c>
    </row>
    <row r="36" spans="1:15" s="3" customFormat="1" ht="18.75" customHeight="1">
      <c r="A36" s="3" t="s">
        <v>139</v>
      </c>
    </row>
    <row r="37" spans="1:15" s="3" customFormat="1" ht="13.5" customHeight="1"/>
    <row r="38" spans="1:15" s="3" customFormat="1" ht="18.75" customHeight="1">
      <c r="A38" s="3" t="s">
        <v>286</v>
      </c>
    </row>
    <row r="39" spans="1:15" s="3" customFormat="1" ht="18.75" customHeight="1">
      <c r="A39" s="3" t="s">
        <v>302</v>
      </c>
    </row>
    <row r="40" spans="1:15" s="3" customFormat="1" ht="37.5" customHeight="1">
      <c r="A40" s="8" t="s">
        <v>230</v>
      </c>
      <c r="B40" s="8"/>
      <c r="C40" s="8"/>
      <c r="D40" s="8"/>
      <c r="E40" s="8"/>
      <c r="F40" s="8"/>
      <c r="G40" s="8"/>
      <c r="H40" s="8"/>
      <c r="I40" s="8"/>
      <c r="J40" s="8"/>
      <c r="K40" s="8"/>
      <c r="L40" s="8"/>
      <c r="M40" s="8"/>
      <c r="N40" s="8"/>
      <c r="O40" s="8"/>
    </row>
    <row r="41" spans="1:15" s="3" customFormat="1" ht="18.75" customHeight="1"/>
    <row r="42" spans="1:15" s="3" customFormat="1" ht="37.5" customHeight="1">
      <c r="A42" s="8" t="s">
        <v>263</v>
      </c>
      <c r="B42" s="8"/>
      <c r="C42" s="8"/>
      <c r="D42" s="8"/>
      <c r="E42" s="8"/>
      <c r="F42" s="8"/>
      <c r="G42" s="8"/>
      <c r="H42" s="8"/>
      <c r="I42" s="8"/>
      <c r="J42" s="8"/>
      <c r="K42" s="8"/>
      <c r="L42" s="8"/>
      <c r="M42" s="8"/>
      <c r="N42" s="8"/>
      <c r="O42" s="8"/>
    </row>
    <row r="43" spans="1:15" s="3" customFormat="1" ht="18.75" customHeight="1">
      <c r="A43" s="10" t="s">
        <v>194</v>
      </c>
      <c r="B43" s="14"/>
      <c r="C43" s="3" t="s">
        <v>264</v>
      </c>
    </row>
    <row r="44" spans="1:15" s="3" customFormat="1" ht="18.75" customHeight="1">
      <c r="B44" s="3" t="s">
        <v>196</v>
      </c>
    </row>
    <row r="45" spans="1:15" s="3" customFormat="1" ht="18.75" customHeight="1"/>
    <row r="46" spans="1:15" s="3" customFormat="1" ht="18.75" customHeight="1">
      <c r="A46" s="3" t="s">
        <v>276</v>
      </c>
    </row>
    <row r="47" spans="1:15" s="3" customFormat="1" ht="18.75" customHeight="1"/>
    <row r="48" spans="1:15" s="3" customFormat="1" ht="18.75" customHeight="1">
      <c r="A48" s="11" t="s">
        <v>32</v>
      </c>
      <c r="B48" s="11"/>
      <c r="C48" s="11"/>
      <c r="D48" s="11"/>
      <c r="E48" s="11"/>
      <c r="F48" s="11"/>
      <c r="G48" s="11"/>
      <c r="H48" s="11"/>
      <c r="I48" s="11"/>
      <c r="J48" s="11"/>
      <c r="K48" s="11"/>
      <c r="L48" s="11"/>
      <c r="M48" s="11"/>
      <c r="N48" s="11"/>
      <c r="O48" s="11"/>
    </row>
    <row r="49" spans="1:15" ht="18.75" customHeight="1"/>
    <row r="50" spans="1:15" ht="18.75" customHeight="1">
      <c r="A50" s="9" t="s">
        <v>37</v>
      </c>
    </row>
    <row r="51" spans="1:15" ht="7.5" customHeight="1"/>
    <row r="52" spans="1:15" ht="55.5" customHeight="1">
      <c r="A52" s="8" t="s">
        <v>51</v>
      </c>
      <c r="B52" s="11"/>
      <c r="C52" s="11"/>
      <c r="D52" s="11"/>
      <c r="E52" s="11"/>
      <c r="F52" s="11"/>
      <c r="G52" s="11"/>
      <c r="H52" s="11"/>
      <c r="I52" s="11"/>
      <c r="J52" s="11"/>
      <c r="K52" s="11"/>
      <c r="L52" s="11"/>
      <c r="M52" s="11"/>
      <c r="N52" s="11"/>
      <c r="O52" s="11"/>
    </row>
    <row r="53" spans="1:15" ht="22.5" customHeight="1"/>
    <row r="54" spans="1:15" ht="22.5" customHeight="1">
      <c r="A54" s="6" t="s">
        <v>253</v>
      </c>
      <c r="B54" s="13"/>
      <c r="C54" s="13"/>
      <c r="D54" s="13"/>
      <c r="E54" s="13"/>
      <c r="F54" s="13"/>
      <c r="G54" s="13"/>
      <c r="H54" s="13"/>
      <c r="I54" s="13"/>
      <c r="J54" s="13"/>
      <c r="K54" s="13"/>
      <c r="L54" s="13"/>
      <c r="M54" s="13"/>
      <c r="N54" s="13"/>
      <c r="O54" s="13"/>
    </row>
    <row r="55" spans="1:15" ht="7.5" customHeight="1"/>
    <row r="56" spans="1:15" ht="37.5" customHeight="1">
      <c r="A56" s="12" t="s">
        <v>287</v>
      </c>
      <c r="B56" s="15"/>
      <c r="C56" s="15"/>
      <c r="D56" s="15"/>
      <c r="E56" s="15"/>
      <c r="F56" s="15"/>
      <c r="G56" s="15"/>
      <c r="H56" s="15"/>
      <c r="I56" s="15"/>
      <c r="J56" s="15"/>
      <c r="K56" s="15"/>
      <c r="L56" s="15"/>
      <c r="M56" s="15"/>
      <c r="N56" s="15"/>
      <c r="O56" s="15"/>
    </row>
  </sheetData>
  <mergeCells count="9">
    <mergeCell ref="A1:O1"/>
    <mergeCell ref="A3:O3"/>
    <mergeCell ref="A7:O7"/>
    <mergeCell ref="A40:O40"/>
    <mergeCell ref="A42:O42"/>
    <mergeCell ref="A43:B43"/>
    <mergeCell ref="A48:O48"/>
    <mergeCell ref="A52:O52"/>
    <mergeCell ref="A56:O56"/>
  </mergeCells>
  <phoneticPr fontId="1"/>
  <pageMargins left="0.7" right="0.7" top="0.75" bottom="0.75" header="0.3" footer="0.3"/>
  <pageSetup paperSize="9" scale="65" fitToWidth="1" fitToHeight="1" orientation="portrait" usePrinterDefaults="1" r:id="rId1"/>
</worksheet>
</file>

<file path=xl/worksheets/sheet10.xml><?xml version="1.0" encoding="utf-8"?>
<worksheet xmlns:r="http://schemas.openxmlformats.org/officeDocument/2006/relationships" xmlns:mc="http://schemas.openxmlformats.org/markup-compatibility/2006" xmlns="http://schemas.openxmlformats.org/spreadsheetml/2006/main">
  <sheetPr>
    <tabColor theme="9" tint="0.4"/>
  </sheetPr>
  <dimension ref="A1:AF263"/>
  <sheetViews>
    <sheetView view="pageBreakPreview" zoomScaleSheetLayoutView="100" workbookViewId="0">
      <selection sqref="A1:AD1"/>
    </sheetView>
  </sheetViews>
  <sheetFormatPr defaultRowHeight="13.5"/>
  <cols>
    <col min="1" max="1" width="9" style="1" customWidth="1"/>
    <col min="2" max="3" width="11.625" style="1" customWidth="1"/>
    <col min="4" max="5" width="9.875" style="1" customWidth="1"/>
    <col min="6" max="6" width="12.125" style="1" customWidth="1"/>
    <col min="7" max="7" width="9.5" style="1" customWidth="1"/>
    <col min="8" max="8" width="13.5" style="1" customWidth="1"/>
    <col min="9" max="9" width="8.5" style="1" bestFit="1" customWidth="1"/>
    <col min="10" max="10" width="11.625" style="1" customWidth="1"/>
    <col min="11" max="11" width="11.75" style="1" customWidth="1"/>
    <col min="12" max="12" width="6" style="1" customWidth="1"/>
    <col min="13" max="13" width="5.625" style="1" customWidth="1"/>
    <col min="14" max="14" width="9" style="1" customWidth="1"/>
    <col min="15" max="15" width="8" style="1" customWidth="1"/>
    <col min="16" max="27" width="6.125" style="1" customWidth="1"/>
    <col min="28" max="28" width="4.375" style="1" customWidth="1"/>
    <col min="29" max="29" width="8.75" style="1" customWidth="1"/>
    <col min="30" max="31" width="13.125" style="1" customWidth="1"/>
    <col min="32" max="16384" width="9" style="1" customWidth="1"/>
  </cols>
  <sheetData>
    <row r="1" spans="1:32" ht="24.75" customHeight="1">
      <c r="A1" s="4" t="s">
        <v>207</v>
      </c>
      <c r="B1" s="4"/>
      <c r="C1" s="4"/>
      <c r="D1" s="4"/>
      <c r="E1" s="4"/>
      <c r="F1" s="4"/>
      <c r="G1" s="4"/>
      <c r="H1" s="4"/>
      <c r="I1" s="4"/>
      <c r="J1" s="4"/>
      <c r="K1" s="4"/>
      <c r="L1" s="4"/>
      <c r="M1" s="4"/>
      <c r="N1" s="4"/>
      <c r="O1" s="4"/>
      <c r="P1" s="4"/>
      <c r="Q1" s="4"/>
      <c r="R1" s="4"/>
      <c r="S1" s="4"/>
      <c r="T1" s="4"/>
      <c r="U1" s="4"/>
      <c r="V1" s="4"/>
      <c r="W1" s="4"/>
      <c r="X1" s="4"/>
      <c r="Y1" s="4"/>
      <c r="Z1" s="4"/>
      <c r="AA1" s="4"/>
      <c r="AB1" s="4"/>
      <c r="AC1" s="4"/>
      <c r="AD1" s="4"/>
      <c r="AE1" s="354"/>
    </row>
    <row r="2" spans="1:32" ht="15" customHeight="1">
      <c r="A2" s="2" t="s">
        <v>312</v>
      </c>
      <c r="B2" s="2"/>
      <c r="C2" s="2"/>
      <c r="D2" s="2"/>
      <c r="E2" s="2"/>
      <c r="F2" s="2"/>
      <c r="G2" s="2"/>
      <c r="H2" s="2"/>
      <c r="I2" s="2"/>
      <c r="J2" s="2"/>
      <c r="K2" s="2"/>
      <c r="L2" s="2"/>
      <c r="M2" s="2"/>
      <c r="N2" s="2"/>
      <c r="O2" s="102"/>
      <c r="P2" s="102"/>
      <c r="Q2" s="102"/>
      <c r="R2" s="102"/>
      <c r="S2" s="102"/>
      <c r="T2" s="102"/>
      <c r="U2" s="102"/>
      <c r="V2" s="102"/>
      <c r="W2" s="102"/>
      <c r="X2" s="102"/>
      <c r="Y2" s="102"/>
      <c r="Z2" s="102"/>
      <c r="AA2" s="102"/>
      <c r="AB2" s="102"/>
      <c r="AC2" s="102"/>
      <c r="AD2" s="102"/>
      <c r="AE2" s="354"/>
    </row>
    <row r="3" spans="1:32" ht="18">
      <c r="A3" s="18" t="s">
        <v>3</v>
      </c>
      <c r="B3" s="18"/>
      <c r="C3" s="102"/>
      <c r="D3" s="102"/>
      <c r="E3" s="102"/>
      <c r="F3" s="102"/>
      <c r="G3" s="102"/>
      <c r="H3" s="102"/>
      <c r="I3" s="102"/>
      <c r="J3" s="102"/>
      <c r="K3" s="102"/>
      <c r="L3" s="102"/>
      <c r="M3" s="271"/>
      <c r="N3" s="49" t="s">
        <v>301</v>
      </c>
      <c r="O3" s="49"/>
      <c r="P3" s="49"/>
      <c r="Q3" s="49"/>
      <c r="R3" s="49"/>
      <c r="S3" s="49"/>
      <c r="T3" s="49"/>
      <c r="U3" s="102"/>
      <c r="V3" s="102"/>
      <c r="W3" s="102"/>
      <c r="X3" s="102"/>
      <c r="Y3" s="102"/>
      <c r="Z3" s="102"/>
      <c r="AA3" s="102"/>
      <c r="AB3" s="102"/>
      <c r="AC3" s="102"/>
      <c r="AD3" s="345"/>
      <c r="AE3" s="354"/>
    </row>
    <row r="4" spans="1:32" ht="17.25" customHeight="1">
      <c r="A4" s="19" t="s">
        <v>12</v>
      </c>
      <c r="B4" s="73"/>
      <c r="C4" s="73"/>
      <c r="D4" s="73"/>
      <c r="E4" s="73"/>
      <c r="F4" s="176" t="s">
        <v>18</v>
      </c>
      <c r="G4" s="187"/>
      <c r="H4" s="202" t="s">
        <v>10</v>
      </c>
      <c r="I4" s="219"/>
      <c r="J4" s="237"/>
      <c r="K4" s="245"/>
      <c r="L4" s="260"/>
      <c r="M4" s="272"/>
      <c r="N4" s="282" t="s">
        <v>256</v>
      </c>
      <c r="O4" s="295"/>
      <c r="P4" s="295"/>
      <c r="Q4" s="295"/>
      <c r="R4" s="295"/>
      <c r="S4" s="295"/>
      <c r="T4" s="295"/>
      <c r="U4" s="326"/>
      <c r="V4" s="232" t="s">
        <v>23</v>
      </c>
      <c r="W4" s="78"/>
      <c r="X4" s="78"/>
      <c r="Y4" s="78"/>
      <c r="Z4" s="78"/>
      <c r="AA4" s="78"/>
      <c r="AB4" s="78"/>
      <c r="AC4" s="78"/>
      <c r="AD4" s="78"/>
      <c r="AE4" s="78"/>
    </row>
    <row r="5" spans="1:32" ht="28.5" customHeight="1">
      <c r="A5" s="20" t="s">
        <v>6</v>
      </c>
      <c r="B5" s="74"/>
      <c r="C5" s="74"/>
      <c r="D5" s="74"/>
      <c r="E5" s="74"/>
      <c r="F5" s="74"/>
      <c r="G5" s="74"/>
      <c r="H5" s="74"/>
      <c r="I5" s="74"/>
      <c r="J5" s="74"/>
      <c r="K5" s="246"/>
      <c r="L5" s="261"/>
      <c r="M5" s="273"/>
      <c r="N5" s="283"/>
      <c r="O5" s="296"/>
      <c r="P5" s="296"/>
      <c r="Q5" s="296"/>
      <c r="R5" s="296"/>
      <c r="S5" s="296"/>
      <c r="T5" s="296"/>
      <c r="U5" s="327"/>
      <c r="V5" s="332"/>
      <c r="W5" s="334"/>
      <c r="X5" s="334"/>
      <c r="Y5" s="30" t="s">
        <v>100</v>
      </c>
      <c r="Z5" s="30"/>
      <c r="AA5" s="108" t="s">
        <v>7</v>
      </c>
      <c r="AB5" s="341"/>
      <c r="AC5" s="278"/>
      <c r="AD5" s="30" t="s">
        <v>270</v>
      </c>
      <c r="AE5" s="30" t="s">
        <v>280</v>
      </c>
    </row>
    <row r="6" spans="1:32" ht="21" customHeight="1">
      <c r="A6" s="20"/>
      <c r="B6" s="74"/>
      <c r="C6" s="74"/>
      <c r="D6" s="74"/>
      <c r="E6" s="74"/>
      <c r="F6" s="74"/>
      <c r="G6" s="74"/>
      <c r="H6" s="74"/>
      <c r="I6" s="74"/>
      <c r="J6" s="74"/>
      <c r="K6" s="246"/>
      <c r="L6" s="261"/>
      <c r="M6" s="273"/>
      <c r="N6" s="284" t="s">
        <v>19</v>
      </c>
      <c r="O6" s="297"/>
      <c r="P6" s="310"/>
      <c r="Q6" s="315"/>
      <c r="R6" s="315"/>
      <c r="S6" s="315"/>
      <c r="T6" s="315"/>
      <c r="U6" s="328"/>
      <c r="V6" s="297" t="s">
        <v>26</v>
      </c>
      <c r="W6" s="48"/>
      <c r="X6" s="48"/>
      <c r="Y6" s="80"/>
      <c r="Z6" s="106"/>
      <c r="AA6" s="80"/>
      <c r="AB6" s="109"/>
      <c r="AC6" s="106"/>
      <c r="AD6" s="51"/>
      <c r="AE6" s="355">
        <f>Y6*AA6+AD6</f>
        <v>0</v>
      </c>
    </row>
    <row r="7" spans="1:32" ht="21" customHeight="1">
      <c r="A7" s="21" t="s">
        <v>34</v>
      </c>
      <c r="B7" s="75"/>
      <c r="C7" s="75"/>
      <c r="D7" s="75"/>
      <c r="E7" s="75"/>
      <c r="F7" s="75"/>
      <c r="G7" s="75"/>
      <c r="H7" s="75"/>
      <c r="I7" s="75"/>
      <c r="J7" s="75"/>
      <c r="K7" s="247"/>
      <c r="L7" s="262"/>
      <c r="M7" s="274"/>
      <c r="N7" s="285" t="s">
        <v>15</v>
      </c>
      <c r="O7" s="298"/>
      <c r="P7" s="311"/>
      <c r="Q7" s="316"/>
      <c r="R7" s="316"/>
      <c r="S7" s="316"/>
      <c r="T7" s="316"/>
      <c r="U7" s="329"/>
      <c r="V7" s="333" t="s">
        <v>38</v>
      </c>
      <c r="W7" s="335"/>
      <c r="X7" s="335"/>
      <c r="Y7" s="80"/>
      <c r="Z7" s="106"/>
      <c r="AA7" s="270"/>
      <c r="AB7" s="342"/>
      <c r="AC7" s="279"/>
      <c r="AD7" s="346"/>
      <c r="AE7" s="355">
        <f>Y7*AA7+AD7</f>
        <v>0</v>
      </c>
    </row>
    <row r="8" spans="1:32" ht="13.5" customHeight="1">
      <c r="N8" s="286" t="s">
        <v>36</v>
      </c>
      <c r="O8" s="299"/>
      <c r="P8" s="292">
        <f>SUM(P6:U7)</f>
        <v>0</v>
      </c>
      <c r="Q8" s="317"/>
      <c r="R8" s="317"/>
      <c r="S8" s="317"/>
      <c r="T8" s="317"/>
      <c r="U8" s="307"/>
      <c r="V8" s="40"/>
      <c r="W8" s="40"/>
      <c r="X8" s="40"/>
      <c r="Y8" s="336"/>
      <c r="Z8" s="336"/>
      <c r="AA8" s="340" t="s">
        <v>42</v>
      </c>
      <c r="AB8" s="343"/>
      <c r="AC8" s="343"/>
      <c r="AD8" s="347"/>
      <c r="AE8" s="356">
        <f>SUM(AE6:AE7)</f>
        <v>0</v>
      </c>
    </row>
    <row r="9" spans="1:32" ht="13.5" customHeight="1">
      <c r="O9" s="40"/>
      <c r="P9" s="40"/>
      <c r="Q9" s="175"/>
      <c r="R9" s="175"/>
      <c r="S9" s="175"/>
      <c r="T9" s="175"/>
      <c r="U9" s="175"/>
      <c r="V9" s="175"/>
      <c r="W9" s="40"/>
      <c r="X9" s="40"/>
      <c r="Y9" s="40"/>
      <c r="Z9" s="336"/>
      <c r="AA9" s="336"/>
      <c r="AB9" s="336"/>
      <c r="AC9" s="336"/>
      <c r="AD9" s="336"/>
      <c r="AE9" s="336"/>
      <c r="AF9" s="348"/>
    </row>
    <row r="10" spans="1:32" ht="13.5" customHeight="1">
      <c r="A10" s="22"/>
      <c r="B10" s="22"/>
      <c r="C10" s="22"/>
      <c r="D10" s="22"/>
      <c r="E10" s="22"/>
      <c r="F10" s="22"/>
      <c r="G10" s="22"/>
      <c r="H10" s="22"/>
      <c r="I10" s="22"/>
      <c r="J10" s="22"/>
      <c r="K10" s="22"/>
      <c r="L10" s="22"/>
      <c r="M10" s="22"/>
      <c r="N10" s="22"/>
      <c r="O10" s="300" t="s">
        <v>257</v>
      </c>
      <c r="P10" s="302"/>
      <c r="Q10" s="302"/>
      <c r="R10" s="302"/>
      <c r="S10" s="302"/>
      <c r="T10" s="302"/>
      <c r="U10" s="302"/>
      <c r="V10" s="302"/>
      <c r="W10" s="302"/>
      <c r="X10" s="302"/>
      <c r="Y10" s="302"/>
      <c r="Z10" s="302"/>
      <c r="AA10" s="302"/>
      <c r="AB10" s="302"/>
      <c r="AC10" s="302"/>
      <c r="AD10" s="302"/>
      <c r="AE10" s="302"/>
      <c r="AF10" s="300"/>
    </row>
    <row r="11" spans="1:32" ht="13.5" customHeight="1">
      <c r="A11" s="22"/>
      <c r="B11" s="22"/>
      <c r="C11" s="22"/>
      <c r="D11" s="22"/>
      <c r="E11" s="22"/>
      <c r="F11" s="22"/>
      <c r="G11" s="22"/>
      <c r="H11" s="22"/>
      <c r="I11" s="22"/>
      <c r="J11" s="22"/>
      <c r="K11" s="22"/>
      <c r="L11" s="22"/>
      <c r="M11" s="22"/>
      <c r="N11" s="22"/>
      <c r="O11" s="302"/>
      <c r="P11" s="302"/>
      <c r="Q11" s="302"/>
      <c r="R11" s="302"/>
      <c r="S11" s="302"/>
      <c r="T11" s="302"/>
      <c r="U11" s="302"/>
      <c r="V11" s="302"/>
      <c r="W11" s="302"/>
      <c r="X11" s="302"/>
      <c r="Y11" s="302"/>
      <c r="Z11" s="302"/>
      <c r="AA11" s="302"/>
      <c r="AB11" s="302"/>
      <c r="AC11" s="302"/>
      <c r="AD11" s="302"/>
      <c r="AE11" s="302"/>
      <c r="AF11" s="300"/>
    </row>
    <row r="12" spans="1:32" ht="13.5" customHeight="1">
      <c r="A12" s="22"/>
      <c r="B12" s="22"/>
      <c r="C12" s="22"/>
      <c r="D12" s="22"/>
      <c r="E12" s="22"/>
      <c r="F12" s="22"/>
      <c r="G12" s="22"/>
      <c r="H12" s="22"/>
      <c r="I12" s="22"/>
      <c r="J12" s="22"/>
      <c r="K12" s="22"/>
      <c r="L12" s="22"/>
      <c r="M12" s="22"/>
      <c r="N12" s="22"/>
      <c r="O12" s="302"/>
      <c r="P12" s="302"/>
      <c r="Q12" s="302"/>
      <c r="R12" s="302"/>
      <c r="S12" s="302"/>
      <c r="T12" s="302"/>
      <c r="U12" s="302"/>
      <c r="V12" s="302"/>
      <c r="W12" s="302"/>
      <c r="X12" s="302"/>
      <c r="Y12" s="302"/>
      <c r="Z12" s="302"/>
      <c r="AA12" s="302"/>
      <c r="AB12" s="302"/>
      <c r="AC12" s="302"/>
      <c r="AD12" s="302"/>
      <c r="AE12" s="302"/>
      <c r="AF12" s="300"/>
    </row>
    <row r="13" spans="1:32" ht="13.5" customHeight="1">
      <c r="A13" s="23"/>
      <c r="B13" s="23"/>
      <c r="C13" s="23"/>
      <c r="D13" s="23"/>
      <c r="E13" s="23"/>
      <c r="F13" s="23"/>
      <c r="G13" s="23"/>
      <c r="H13" s="23"/>
      <c r="I13" s="23"/>
      <c r="J13" s="23"/>
      <c r="K13" s="23"/>
      <c r="L13" s="23"/>
      <c r="M13" s="23"/>
      <c r="N13" s="23"/>
      <c r="O13" s="301"/>
      <c r="P13" s="301"/>
      <c r="Q13" s="301"/>
      <c r="R13" s="301"/>
      <c r="S13" s="301"/>
      <c r="T13" s="301"/>
      <c r="U13" s="301"/>
      <c r="V13" s="301"/>
      <c r="W13" s="301"/>
      <c r="X13" s="301"/>
      <c r="Y13" s="301"/>
      <c r="Z13" s="301"/>
      <c r="AA13" s="301"/>
      <c r="AB13" s="301"/>
      <c r="AC13" s="301"/>
      <c r="AD13" s="301"/>
      <c r="AE13" s="301"/>
      <c r="AF13" s="300"/>
    </row>
    <row r="14" spans="1:32" ht="13.5" customHeight="1">
      <c r="M14" s="40"/>
      <c r="N14" s="40"/>
      <c r="O14" s="175"/>
      <c r="P14" s="175"/>
      <c r="Q14" s="175"/>
      <c r="R14" s="175"/>
      <c r="S14" s="175"/>
      <c r="T14" s="175"/>
      <c r="U14" s="40"/>
      <c r="V14" s="40"/>
      <c r="W14" s="40"/>
      <c r="X14" s="336"/>
      <c r="Y14" s="336"/>
      <c r="Z14" s="336"/>
      <c r="AA14" s="336"/>
      <c r="AB14" s="336"/>
      <c r="AC14" s="336"/>
      <c r="AD14" s="348"/>
    </row>
    <row r="15" spans="1:32" ht="13.5" customHeight="1">
      <c r="A15" s="24" t="s">
        <v>203</v>
      </c>
      <c r="B15" s="76"/>
      <c r="C15" s="1" t="s">
        <v>44</v>
      </c>
      <c r="N15" s="275"/>
      <c r="O15" s="275"/>
      <c r="P15" s="275"/>
      <c r="Q15" s="275"/>
      <c r="R15" s="275"/>
      <c r="S15" s="275"/>
      <c r="T15" s="275"/>
      <c r="U15" s="275"/>
      <c r="V15" s="275"/>
      <c r="W15" s="275"/>
      <c r="X15" s="275"/>
      <c r="Y15" s="275"/>
      <c r="Z15" s="275"/>
      <c r="AA15" s="275"/>
      <c r="AB15" s="275"/>
      <c r="AC15" s="275"/>
      <c r="AD15" s="275"/>
    </row>
    <row r="16" spans="1:32" ht="13.5" customHeight="1"/>
    <row r="17" spans="1:30" ht="13.5" customHeight="1"/>
    <row r="18" spans="1:30" ht="13.5" customHeight="1">
      <c r="A18" s="5" t="s">
        <v>160</v>
      </c>
      <c r="B18" s="5"/>
      <c r="C18" s="5"/>
      <c r="D18" s="5"/>
      <c r="E18" s="5"/>
    </row>
    <row r="19" spans="1:30" ht="13.5" customHeight="1">
      <c r="A19" s="5"/>
      <c r="B19" s="5"/>
      <c r="C19" s="5"/>
      <c r="D19" s="5"/>
      <c r="E19" s="5"/>
    </row>
    <row r="20" spans="1:30" ht="20.25" customHeight="1">
      <c r="A20" s="5" t="s">
        <v>163</v>
      </c>
      <c r="B20" s="5"/>
      <c r="C20" s="5"/>
      <c r="D20" s="5"/>
      <c r="E20" s="5"/>
      <c r="F20" s="5"/>
      <c r="M20" s="275"/>
      <c r="N20" s="275"/>
      <c r="O20" s="275"/>
      <c r="P20" s="275"/>
      <c r="Q20" s="275"/>
      <c r="R20" s="275"/>
      <c r="S20" s="275"/>
      <c r="T20" s="275"/>
      <c r="U20" s="40"/>
      <c r="V20" s="40"/>
      <c r="W20" s="40"/>
      <c r="X20" s="336"/>
      <c r="Y20" s="336"/>
      <c r="Z20" s="336"/>
      <c r="AA20" s="336"/>
      <c r="AB20" s="336"/>
      <c r="AC20" s="336"/>
      <c r="AD20" s="349"/>
    </row>
    <row r="21" spans="1:30" ht="13.5" customHeight="1">
      <c r="A21" s="2" t="s">
        <v>209</v>
      </c>
      <c r="B21" s="2"/>
      <c r="C21" s="2"/>
      <c r="D21" s="2"/>
      <c r="E21" s="2"/>
      <c r="M21" s="275"/>
      <c r="N21" s="275"/>
      <c r="O21" s="275"/>
      <c r="P21" s="275"/>
      <c r="Q21" s="275"/>
      <c r="R21" s="275"/>
      <c r="S21" s="275"/>
      <c r="T21" s="275"/>
      <c r="U21" s="40"/>
      <c r="V21" s="40"/>
      <c r="W21" s="40"/>
      <c r="X21" s="336"/>
      <c r="Y21" s="336"/>
      <c r="Z21" s="336"/>
      <c r="AA21" s="336"/>
      <c r="AB21" s="336"/>
      <c r="AC21" s="336"/>
      <c r="AD21" s="349"/>
    </row>
    <row r="22" spans="1:30" ht="13.5" customHeight="1">
      <c r="A22" s="25" t="s">
        <v>210</v>
      </c>
      <c r="M22" s="275"/>
      <c r="N22" s="275"/>
      <c r="O22" s="275"/>
      <c r="P22" s="275"/>
      <c r="Q22" s="275"/>
      <c r="R22" s="275"/>
      <c r="S22" s="275"/>
      <c r="T22" s="275"/>
      <c r="U22" s="40"/>
      <c r="V22" s="40"/>
      <c r="W22" s="40"/>
      <c r="X22" s="336"/>
      <c r="Y22" s="336"/>
      <c r="Z22" s="336"/>
      <c r="AA22" s="336"/>
      <c r="AB22" s="336"/>
      <c r="AC22" s="336"/>
      <c r="AD22" s="349"/>
    </row>
    <row r="23" spans="1:30" ht="13.5" customHeight="1">
      <c r="A23" s="26" t="s">
        <v>47</v>
      </c>
      <c r="B23" s="77"/>
      <c r="C23" s="103">
        <v>2.e-002</v>
      </c>
      <c r="D23" s="70"/>
      <c r="E23" s="70"/>
      <c r="G23" s="188" t="s">
        <v>2</v>
      </c>
      <c r="H23" s="203"/>
      <c r="I23" s="76"/>
      <c r="M23" s="275"/>
      <c r="N23" s="275"/>
      <c r="O23" s="275"/>
      <c r="P23" s="275"/>
      <c r="Q23" s="275"/>
      <c r="R23" s="275"/>
      <c r="S23" s="275"/>
      <c r="T23" s="275"/>
      <c r="U23" s="40"/>
      <c r="V23" s="40"/>
      <c r="W23" s="40"/>
      <c r="X23" s="336"/>
      <c r="Y23" s="336"/>
      <c r="Z23" s="336"/>
      <c r="AA23" s="336"/>
      <c r="AB23" s="336"/>
      <c r="AC23" s="336"/>
      <c r="AD23" s="349"/>
    </row>
    <row r="24" spans="1:30" ht="13.5" customHeight="1">
      <c r="A24" s="27" t="s">
        <v>27</v>
      </c>
      <c r="B24" s="78"/>
      <c r="C24" s="104">
        <v>6.6000000000000003e-002</v>
      </c>
      <c r="D24" s="70"/>
      <c r="E24" s="70"/>
      <c r="G24" s="1" t="s">
        <v>49</v>
      </c>
      <c r="M24" s="275"/>
      <c r="N24" s="275"/>
      <c r="O24" s="275"/>
      <c r="P24" s="275"/>
      <c r="Q24" s="275"/>
      <c r="R24" s="275"/>
      <c r="S24" s="275"/>
      <c r="T24" s="275"/>
      <c r="U24" s="40"/>
      <c r="V24" s="40"/>
      <c r="W24" s="40"/>
      <c r="X24" s="336"/>
      <c r="Y24" s="336"/>
      <c r="Z24" s="336"/>
      <c r="AA24" s="336"/>
      <c r="AB24" s="336"/>
      <c r="AC24" s="336"/>
      <c r="AD24" s="349"/>
    </row>
    <row r="25" spans="1:30" ht="13.5" customHeight="1">
      <c r="A25" s="27" t="s">
        <v>50</v>
      </c>
      <c r="B25" s="78"/>
      <c r="C25" s="104">
        <v>0.14499999999999999</v>
      </c>
      <c r="D25" s="70"/>
      <c r="E25" s="70"/>
      <c r="M25" s="275"/>
      <c r="N25" s="275"/>
      <c r="O25" s="275"/>
      <c r="P25" s="275"/>
      <c r="Q25" s="275"/>
      <c r="R25" s="275"/>
      <c r="S25" s="275"/>
      <c r="T25" s="275"/>
      <c r="U25" s="40"/>
      <c r="V25" s="40"/>
      <c r="W25" s="40"/>
      <c r="X25" s="336"/>
      <c r="Y25" s="336"/>
      <c r="Z25" s="336"/>
      <c r="AA25" s="336"/>
      <c r="AB25" s="336"/>
      <c r="AC25" s="336"/>
      <c r="AD25" s="349"/>
    </row>
    <row r="26" spans="1:30" ht="13.5" customHeight="1">
      <c r="A26" s="28" t="s">
        <v>52</v>
      </c>
      <c r="B26" s="79"/>
      <c r="C26" s="105">
        <v>0</v>
      </c>
      <c r="D26" s="70"/>
      <c r="E26" s="70"/>
      <c r="M26" s="275"/>
      <c r="N26" s="275"/>
      <c r="O26" s="275"/>
      <c r="P26" s="275"/>
      <c r="Q26" s="275"/>
      <c r="R26" s="275"/>
      <c r="S26" s="275"/>
      <c r="T26" s="275"/>
      <c r="U26" s="40"/>
      <c r="V26" s="40"/>
      <c r="W26" s="40"/>
      <c r="X26" s="336"/>
      <c r="Y26" s="336"/>
      <c r="Z26" s="336"/>
      <c r="AA26" s="336"/>
      <c r="AB26" s="336"/>
      <c r="AC26" s="336"/>
      <c r="AD26" s="349"/>
    </row>
    <row r="27" spans="1:30" ht="13.5" customHeight="1">
      <c r="A27" s="25" t="s">
        <v>53</v>
      </c>
      <c r="M27" s="275"/>
      <c r="N27" s="275"/>
      <c r="O27" s="275"/>
      <c r="P27" s="275"/>
      <c r="Q27" s="275"/>
      <c r="R27" s="275"/>
      <c r="S27" s="275"/>
      <c r="T27" s="275"/>
      <c r="U27" s="40"/>
      <c r="V27" s="40"/>
      <c r="W27" s="40"/>
      <c r="X27" s="336"/>
      <c r="Y27" s="336"/>
      <c r="Z27" s="336"/>
      <c r="AA27" s="336"/>
      <c r="AB27" s="336"/>
      <c r="AC27" s="336"/>
      <c r="AD27" s="349"/>
    </row>
    <row r="28" spans="1:30" ht="13.5" customHeight="1">
      <c r="M28" s="275"/>
    </row>
    <row r="29" spans="1:30" ht="13.5" customHeight="1">
      <c r="A29" s="29" t="s">
        <v>303</v>
      </c>
      <c r="M29" s="275"/>
    </row>
    <row r="30" spans="1:30" ht="13.5" customHeight="1">
      <c r="A30" s="22" t="s">
        <v>213</v>
      </c>
      <c r="B30" s="22"/>
      <c r="C30" s="22"/>
      <c r="D30" s="22"/>
      <c r="E30" s="22"/>
      <c r="F30" s="22"/>
      <c r="G30" s="22"/>
      <c r="H30" s="22"/>
      <c r="I30" s="22"/>
      <c r="J30" s="22"/>
      <c r="K30" s="22"/>
      <c r="L30" s="22"/>
      <c r="M30" s="275"/>
    </row>
    <row r="31" spans="1:30" ht="27" customHeight="1">
      <c r="A31" s="30" t="s">
        <v>269</v>
      </c>
      <c r="B31" s="30" t="s">
        <v>221</v>
      </c>
      <c r="C31" s="30"/>
      <c r="D31" s="30" t="s">
        <v>222</v>
      </c>
      <c r="E31" s="30"/>
      <c r="F31" s="30" t="s">
        <v>223</v>
      </c>
      <c r="G31" s="30"/>
      <c r="H31" s="50" t="s">
        <v>195</v>
      </c>
      <c r="I31" s="220"/>
      <c r="J31" s="64" t="s">
        <v>137</v>
      </c>
      <c r="K31" s="248"/>
      <c r="L31" s="263"/>
      <c r="M31" s="276"/>
    </row>
    <row r="32" spans="1:30" ht="13.5" customHeight="1">
      <c r="A32" s="31"/>
      <c r="B32" s="80"/>
      <c r="C32" s="106"/>
      <c r="D32" s="39">
        <f>B32*C25</f>
        <v>0</v>
      </c>
      <c r="E32" s="113"/>
      <c r="F32" s="80"/>
      <c r="G32" s="106"/>
      <c r="H32" s="39">
        <f>F32*C23</f>
        <v>0</v>
      </c>
      <c r="I32" s="221"/>
      <c r="J32" s="238">
        <f>D32-H32</f>
        <v>0</v>
      </c>
      <c r="K32" s="155"/>
      <c r="L32" s="264"/>
      <c r="M32" s="277"/>
    </row>
    <row r="33" spans="1:13" ht="13.5" customHeight="1">
      <c r="A33" s="31"/>
      <c r="B33" s="80"/>
      <c r="C33" s="106"/>
      <c r="D33" s="39">
        <f>B33*C25</f>
        <v>0</v>
      </c>
      <c r="E33" s="113"/>
      <c r="F33" s="80"/>
      <c r="G33" s="106"/>
      <c r="H33" s="39">
        <f>F33*C23</f>
        <v>0</v>
      </c>
      <c r="I33" s="221"/>
      <c r="J33" s="238">
        <f>D33-H33</f>
        <v>0</v>
      </c>
      <c r="K33" s="155"/>
      <c r="L33" s="264"/>
      <c r="M33" s="275"/>
    </row>
    <row r="34" spans="1:13" ht="13.5" customHeight="1">
      <c r="A34" s="31"/>
      <c r="B34" s="80"/>
      <c r="C34" s="106"/>
      <c r="D34" s="39">
        <f>B34*C25</f>
        <v>0</v>
      </c>
      <c r="E34" s="113"/>
      <c r="F34" s="80"/>
      <c r="G34" s="106"/>
      <c r="H34" s="39">
        <f>F34*C23</f>
        <v>0</v>
      </c>
      <c r="I34" s="221"/>
      <c r="J34" s="238">
        <f>D34-H34</f>
        <v>0</v>
      </c>
      <c r="K34" s="155"/>
      <c r="L34" s="264"/>
      <c r="M34" s="275"/>
    </row>
    <row r="35" spans="1:13" ht="13.5" customHeight="1">
      <c r="A35" s="31"/>
      <c r="B35" s="80"/>
      <c r="C35" s="106"/>
      <c r="D35" s="39">
        <f>B35*C25</f>
        <v>0</v>
      </c>
      <c r="E35" s="113"/>
      <c r="F35" s="80"/>
      <c r="G35" s="106"/>
      <c r="H35" s="39">
        <f>F35*C23</f>
        <v>0</v>
      </c>
      <c r="I35" s="221"/>
      <c r="J35" s="238">
        <f>D35-H35</f>
        <v>0</v>
      </c>
      <c r="K35" s="155"/>
      <c r="L35" s="264"/>
      <c r="M35" s="275"/>
    </row>
    <row r="36" spans="1:13" ht="13.5" customHeight="1">
      <c r="A36" s="33"/>
      <c r="B36" s="81"/>
      <c r="C36" s="81"/>
      <c r="D36" s="81"/>
      <c r="E36" s="81"/>
      <c r="F36" s="81"/>
      <c r="G36" s="81"/>
      <c r="H36" s="204" t="s">
        <v>308</v>
      </c>
      <c r="I36" s="222"/>
      <c r="J36" s="239">
        <f>SUM(J32:J35)</f>
        <v>0</v>
      </c>
      <c r="K36" s="156"/>
      <c r="L36" s="265"/>
      <c r="M36" s="275"/>
    </row>
    <row r="37" spans="1:13" ht="13.5" customHeight="1">
      <c r="A37" s="29" t="s">
        <v>20</v>
      </c>
      <c r="M37" s="275"/>
    </row>
    <row r="38" spans="1:13" ht="13.5" customHeight="1">
      <c r="A38" s="22" t="s">
        <v>213</v>
      </c>
      <c r="B38" s="22"/>
      <c r="C38" s="22"/>
      <c r="D38" s="22"/>
      <c r="E38" s="22"/>
      <c r="F38" s="22"/>
      <c r="G38" s="22"/>
      <c r="H38" s="22"/>
      <c r="I38" s="22"/>
      <c r="J38" s="22"/>
      <c r="K38" s="22"/>
      <c r="L38" s="22"/>
      <c r="M38" s="275"/>
    </row>
    <row r="39" spans="1:13" ht="27" customHeight="1">
      <c r="A39" s="30" t="s">
        <v>269</v>
      </c>
      <c r="B39" s="30" t="s">
        <v>221</v>
      </c>
      <c r="C39" s="30"/>
      <c r="D39" s="30" t="s">
        <v>222</v>
      </c>
      <c r="E39" s="30"/>
      <c r="F39" s="30" t="s">
        <v>224</v>
      </c>
      <c r="G39" s="30"/>
      <c r="H39" s="50" t="s">
        <v>219</v>
      </c>
      <c r="I39" s="220"/>
      <c r="J39" s="64" t="s">
        <v>105</v>
      </c>
      <c r="K39" s="248"/>
      <c r="L39" s="263"/>
      <c r="M39" s="276"/>
    </row>
    <row r="40" spans="1:13" ht="13.5" customHeight="1">
      <c r="A40" s="31"/>
      <c r="B40" s="80"/>
      <c r="C40" s="106"/>
      <c r="D40" s="39">
        <f>B40*C25</f>
        <v>0</v>
      </c>
      <c r="E40" s="113"/>
      <c r="F40" s="80"/>
      <c r="G40" s="106"/>
      <c r="H40" s="39">
        <f>F40*C24</f>
        <v>0</v>
      </c>
      <c r="I40" s="221"/>
      <c r="J40" s="238">
        <f>D40-H40</f>
        <v>0</v>
      </c>
      <c r="K40" s="155"/>
      <c r="L40" s="264"/>
      <c r="M40" s="277"/>
    </row>
    <row r="41" spans="1:13" ht="13.5" customHeight="1">
      <c r="A41" s="31"/>
      <c r="B41" s="80"/>
      <c r="C41" s="106"/>
      <c r="D41" s="39">
        <f>B41*C25</f>
        <v>0</v>
      </c>
      <c r="E41" s="113"/>
      <c r="F41" s="80"/>
      <c r="G41" s="106"/>
      <c r="H41" s="39">
        <f>F41*C24</f>
        <v>0</v>
      </c>
      <c r="I41" s="221"/>
      <c r="J41" s="238">
        <f>D41-H41</f>
        <v>0</v>
      </c>
      <c r="K41" s="155"/>
      <c r="L41" s="264"/>
      <c r="M41" s="275"/>
    </row>
    <row r="42" spans="1:13" ht="13.5" customHeight="1">
      <c r="A42" s="31"/>
      <c r="B42" s="80"/>
      <c r="C42" s="106"/>
      <c r="D42" s="39">
        <f>B42*C25</f>
        <v>0</v>
      </c>
      <c r="E42" s="113"/>
      <c r="F42" s="80"/>
      <c r="G42" s="106"/>
      <c r="H42" s="39">
        <f>F42*C24</f>
        <v>0</v>
      </c>
      <c r="I42" s="221"/>
      <c r="J42" s="238">
        <f>D42-H42</f>
        <v>0</v>
      </c>
      <c r="K42" s="155"/>
      <c r="L42" s="264"/>
      <c r="M42" s="275"/>
    </row>
    <row r="43" spans="1:13" ht="13.5" customHeight="1">
      <c r="A43" s="31"/>
      <c r="B43" s="80"/>
      <c r="C43" s="106"/>
      <c r="D43" s="39">
        <f>B43*C25</f>
        <v>0</v>
      </c>
      <c r="E43" s="113"/>
      <c r="F43" s="80"/>
      <c r="G43" s="106"/>
      <c r="H43" s="39">
        <f>F43*C24</f>
        <v>0</v>
      </c>
      <c r="I43" s="221"/>
      <c r="J43" s="238">
        <f>D43-H43</f>
        <v>0</v>
      </c>
      <c r="K43" s="155"/>
      <c r="L43" s="264"/>
      <c r="M43" s="275"/>
    </row>
    <row r="44" spans="1:13" ht="13.5" customHeight="1">
      <c r="A44" s="33"/>
      <c r="B44" s="81"/>
      <c r="C44" s="81"/>
      <c r="D44" s="81"/>
      <c r="E44" s="81"/>
      <c r="F44" s="81"/>
      <c r="G44" s="81"/>
      <c r="H44" s="204" t="s">
        <v>307</v>
      </c>
      <c r="I44" s="222"/>
      <c r="J44" s="239">
        <f>SUM(J40:J43)</f>
        <v>0</v>
      </c>
      <c r="K44" s="156"/>
      <c r="L44" s="265"/>
      <c r="M44" s="275"/>
    </row>
    <row r="45" spans="1:13" ht="13.5" customHeight="1">
      <c r="M45" s="275"/>
    </row>
    <row r="46" spans="1:13" ht="13.5" customHeight="1">
      <c r="A46" s="29" t="s">
        <v>304</v>
      </c>
      <c r="M46" s="275"/>
    </row>
    <row r="47" spans="1:13" ht="13.5" customHeight="1">
      <c r="A47" s="22" t="s">
        <v>213</v>
      </c>
      <c r="B47" s="22"/>
      <c r="C47" s="22"/>
      <c r="D47" s="22"/>
      <c r="E47" s="22"/>
      <c r="F47" s="22"/>
      <c r="G47" s="22"/>
      <c r="H47" s="22"/>
      <c r="I47" s="22"/>
      <c r="J47" s="22"/>
      <c r="K47" s="22"/>
      <c r="L47" s="22"/>
      <c r="M47" s="275"/>
    </row>
    <row r="48" spans="1:13" ht="27" customHeight="1">
      <c r="A48" s="30" t="s">
        <v>269</v>
      </c>
      <c r="B48" s="30" t="s">
        <v>221</v>
      </c>
      <c r="C48" s="30"/>
      <c r="D48" s="30" t="s">
        <v>222</v>
      </c>
      <c r="E48" s="30"/>
      <c r="F48" s="30" t="s">
        <v>170</v>
      </c>
      <c r="G48" s="30"/>
      <c r="H48" s="30" t="s">
        <v>226</v>
      </c>
      <c r="I48" s="108"/>
      <c r="J48" s="240" t="s">
        <v>279</v>
      </c>
      <c r="K48" s="249"/>
      <c r="L48" s="266"/>
      <c r="M48" s="276"/>
    </row>
    <row r="49" spans="1:13" ht="13.5" customHeight="1">
      <c r="A49" s="31"/>
      <c r="B49" s="80"/>
      <c r="C49" s="106"/>
      <c r="D49" s="39">
        <f>B49*C25</f>
        <v>0</v>
      </c>
      <c r="E49" s="113"/>
      <c r="F49" s="80"/>
      <c r="G49" s="106"/>
      <c r="H49" s="39">
        <f>F49*C26</f>
        <v>0</v>
      </c>
      <c r="I49" s="221"/>
      <c r="J49" s="238">
        <f>D49-H49</f>
        <v>0</v>
      </c>
      <c r="K49" s="155"/>
      <c r="L49" s="264"/>
      <c r="M49" s="277"/>
    </row>
    <row r="50" spans="1:13" ht="13.5" customHeight="1">
      <c r="A50" s="31"/>
      <c r="B50" s="80"/>
      <c r="C50" s="106"/>
      <c r="D50" s="39">
        <f>B50*C25</f>
        <v>0</v>
      </c>
      <c r="E50" s="113"/>
      <c r="F50" s="80"/>
      <c r="G50" s="106"/>
      <c r="H50" s="39">
        <f>F50*C26</f>
        <v>0</v>
      </c>
      <c r="I50" s="221"/>
      <c r="J50" s="238">
        <f>D50-H50</f>
        <v>0</v>
      </c>
      <c r="K50" s="155"/>
      <c r="L50" s="264"/>
      <c r="M50" s="275"/>
    </row>
    <row r="51" spans="1:13" ht="13.5" customHeight="1">
      <c r="A51" s="31"/>
      <c r="B51" s="80"/>
      <c r="C51" s="106"/>
      <c r="D51" s="39">
        <f>B51*C25</f>
        <v>0</v>
      </c>
      <c r="E51" s="113"/>
      <c r="F51" s="80"/>
      <c r="G51" s="106"/>
      <c r="H51" s="39">
        <f>F51*C26</f>
        <v>0</v>
      </c>
      <c r="I51" s="221"/>
      <c r="J51" s="238">
        <f>D51-H51</f>
        <v>0</v>
      </c>
      <c r="K51" s="155"/>
      <c r="L51" s="264"/>
      <c r="M51" s="275"/>
    </row>
    <row r="52" spans="1:13" ht="13.5" customHeight="1">
      <c r="A52" s="31"/>
      <c r="B52" s="80"/>
      <c r="C52" s="106"/>
      <c r="D52" s="39">
        <f>B52*C25</f>
        <v>0</v>
      </c>
      <c r="E52" s="113"/>
      <c r="F52" s="80"/>
      <c r="G52" s="106"/>
      <c r="H52" s="39">
        <f>F52*C26</f>
        <v>0</v>
      </c>
      <c r="I52" s="221"/>
      <c r="J52" s="238">
        <f>D52-H52</f>
        <v>0</v>
      </c>
      <c r="K52" s="155"/>
      <c r="L52" s="264"/>
      <c r="M52" s="275"/>
    </row>
    <row r="53" spans="1:13" ht="13.5" customHeight="1">
      <c r="A53" s="33"/>
      <c r="B53" s="81"/>
      <c r="C53" s="81"/>
      <c r="D53" s="81"/>
      <c r="E53" s="81"/>
      <c r="F53" s="81"/>
      <c r="G53" s="81"/>
      <c r="H53" s="204" t="s">
        <v>197</v>
      </c>
      <c r="I53" s="222"/>
      <c r="J53" s="239">
        <f>SUM(J49:J52)</f>
        <v>0</v>
      </c>
      <c r="K53" s="156"/>
      <c r="L53" s="265"/>
      <c r="M53" s="275"/>
    </row>
    <row r="54" spans="1:13" ht="13.5" customHeight="1">
      <c r="M54" s="275"/>
    </row>
    <row r="55" spans="1:13" ht="13.5" customHeight="1">
      <c r="A55" s="29" t="s">
        <v>305</v>
      </c>
      <c r="M55" s="275"/>
    </row>
    <row r="56" spans="1:13" ht="13.5" customHeight="1">
      <c r="A56" s="22" t="s">
        <v>213</v>
      </c>
      <c r="B56" s="22"/>
      <c r="C56" s="22"/>
      <c r="D56" s="22"/>
      <c r="E56" s="22"/>
      <c r="F56" s="22"/>
      <c r="G56" s="22"/>
      <c r="H56" s="22"/>
      <c r="I56" s="22"/>
      <c r="J56" s="22"/>
      <c r="K56" s="22"/>
      <c r="L56" s="22"/>
      <c r="M56" s="275"/>
    </row>
    <row r="57" spans="1:13" ht="27" customHeight="1">
      <c r="A57" s="30" t="s">
        <v>269</v>
      </c>
      <c r="B57" s="30" t="s">
        <v>223</v>
      </c>
      <c r="C57" s="30"/>
      <c r="D57" s="56" t="s">
        <v>195</v>
      </c>
      <c r="E57" s="38"/>
      <c r="F57" s="30" t="s">
        <v>170</v>
      </c>
      <c r="G57" s="30"/>
      <c r="H57" s="30" t="s">
        <v>226</v>
      </c>
      <c r="I57" s="108"/>
      <c r="J57" s="240" t="s">
        <v>155</v>
      </c>
      <c r="K57" s="249"/>
      <c r="L57" s="266"/>
      <c r="M57" s="276"/>
    </row>
    <row r="58" spans="1:13" ht="13.5" customHeight="1">
      <c r="A58" s="31"/>
      <c r="B58" s="80"/>
      <c r="C58" s="106"/>
      <c r="D58" s="39">
        <f>B58*C23</f>
        <v>0</v>
      </c>
      <c r="E58" s="113"/>
      <c r="F58" s="80"/>
      <c r="G58" s="106"/>
      <c r="H58" s="39">
        <f>F58*C26</f>
        <v>0</v>
      </c>
      <c r="I58" s="221"/>
      <c r="J58" s="238">
        <f>D58-H58</f>
        <v>0</v>
      </c>
      <c r="K58" s="155"/>
      <c r="L58" s="264"/>
      <c r="M58" s="277"/>
    </row>
    <row r="59" spans="1:13" ht="13.5" customHeight="1">
      <c r="A59" s="31"/>
      <c r="B59" s="80"/>
      <c r="C59" s="106"/>
      <c r="D59" s="39">
        <f>B59*C23</f>
        <v>0</v>
      </c>
      <c r="E59" s="113"/>
      <c r="F59" s="80"/>
      <c r="G59" s="106"/>
      <c r="H59" s="39">
        <f>F59*C26</f>
        <v>0</v>
      </c>
      <c r="I59" s="221"/>
      <c r="J59" s="238">
        <f>D59-H59</f>
        <v>0</v>
      </c>
      <c r="K59" s="155"/>
      <c r="L59" s="264"/>
      <c r="M59" s="275"/>
    </row>
    <row r="60" spans="1:13" ht="13.5" customHeight="1">
      <c r="A60" s="31"/>
      <c r="B60" s="80"/>
      <c r="C60" s="106"/>
      <c r="D60" s="39">
        <f>B60*C23</f>
        <v>0</v>
      </c>
      <c r="E60" s="113"/>
      <c r="F60" s="80"/>
      <c r="G60" s="106"/>
      <c r="H60" s="39">
        <f>F60*C26</f>
        <v>0</v>
      </c>
      <c r="I60" s="221"/>
      <c r="J60" s="238">
        <f>D60-H60</f>
        <v>0</v>
      </c>
      <c r="K60" s="155"/>
      <c r="L60" s="264"/>
      <c r="M60" s="275"/>
    </row>
    <row r="61" spans="1:13" ht="13.5" customHeight="1">
      <c r="A61" s="31"/>
      <c r="B61" s="80"/>
      <c r="C61" s="106"/>
      <c r="D61" s="39">
        <f>B61*C23</f>
        <v>0</v>
      </c>
      <c r="E61" s="113"/>
      <c r="F61" s="80"/>
      <c r="G61" s="106"/>
      <c r="H61" s="39">
        <f>F61*C26</f>
        <v>0</v>
      </c>
      <c r="I61" s="221"/>
      <c r="J61" s="238">
        <f>D61-H61</f>
        <v>0</v>
      </c>
      <c r="K61" s="155"/>
      <c r="L61" s="264"/>
      <c r="M61" s="275"/>
    </row>
    <row r="62" spans="1:13" ht="13.5" customHeight="1">
      <c r="A62" s="33"/>
      <c r="B62" s="81"/>
      <c r="C62" s="81"/>
      <c r="D62" s="81"/>
      <c r="E62" s="81"/>
      <c r="F62" s="81"/>
      <c r="G62" s="81"/>
      <c r="H62" s="204" t="s">
        <v>309</v>
      </c>
      <c r="I62" s="222"/>
      <c r="J62" s="239">
        <f>SUM(J58:J61)</f>
        <v>0</v>
      </c>
      <c r="K62" s="156"/>
      <c r="L62" s="265"/>
      <c r="M62" s="275"/>
    </row>
    <row r="63" spans="1:13" ht="13.5" customHeight="1">
      <c r="M63" s="275"/>
    </row>
    <row r="64" spans="1:13" ht="13.5" customHeight="1">
      <c r="A64" s="29" t="s">
        <v>306</v>
      </c>
      <c r="M64" s="275"/>
    </row>
    <row r="65" spans="1:30" ht="13.5" customHeight="1">
      <c r="A65" s="22" t="s">
        <v>213</v>
      </c>
      <c r="B65" s="22"/>
      <c r="C65" s="22"/>
      <c r="D65" s="22"/>
      <c r="E65" s="22"/>
      <c r="F65" s="22"/>
      <c r="G65" s="22"/>
      <c r="H65" s="22"/>
      <c r="I65" s="22"/>
      <c r="J65" s="22"/>
      <c r="K65" s="22"/>
      <c r="L65" s="22"/>
      <c r="M65" s="275"/>
    </row>
    <row r="66" spans="1:30" ht="27" customHeight="1">
      <c r="A66" s="30" t="s">
        <v>269</v>
      </c>
      <c r="B66" s="30" t="s">
        <v>224</v>
      </c>
      <c r="C66" s="30"/>
      <c r="D66" s="30" t="s">
        <v>62</v>
      </c>
      <c r="E66" s="108"/>
      <c r="F66" s="30" t="s">
        <v>170</v>
      </c>
      <c r="G66" s="30"/>
      <c r="H66" s="30" t="s">
        <v>226</v>
      </c>
      <c r="I66" s="108"/>
      <c r="J66" s="240" t="s">
        <v>300</v>
      </c>
      <c r="K66" s="249"/>
      <c r="L66" s="266"/>
      <c r="M66" s="276"/>
    </row>
    <row r="67" spans="1:30" ht="13.5" customHeight="1">
      <c r="A67" s="31"/>
      <c r="B67" s="80"/>
      <c r="C67" s="106"/>
      <c r="D67" s="39">
        <f>B67*C24</f>
        <v>0</v>
      </c>
      <c r="E67" s="113"/>
      <c r="F67" s="80"/>
      <c r="G67" s="106"/>
      <c r="H67" s="39">
        <f>F67*C26</f>
        <v>0</v>
      </c>
      <c r="I67" s="221"/>
      <c r="J67" s="238">
        <f>D67-H67</f>
        <v>0</v>
      </c>
      <c r="K67" s="155"/>
      <c r="L67" s="264"/>
      <c r="M67" s="277"/>
    </row>
    <row r="68" spans="1:30" ht="13.5" customHeight="1">
      <c r="A68" s="31"/>
      <c r="B68" s="80"/>
      <c r="C68" s="106"/>
      <c r="D68" s="39">
        <f>B68*C24</f>
        <v>0</v>
      </c>
      <c r="E68" s="113"/>
      <c r="F68" s="80"/>
      <c r="G68" s="106"/>
      <c r="H68" s="39">
        <f>F68*C26</f>
        <v>0</v>
      </c>
      <c r="I68" s="221"/>
      <c r="J68" s="238">
        <f>D68-H68</f>
        <v>0</v>
      </c>
      <c r="K68" s="155"/>
      <c r="L68" s="264"/>
      <c r="M68" s="275"/>
    </row>
    <row r="69" spans="1:30" ht="13.5" customHeight="1">
      <c r="A69" s="31"/>
      <c r="B69" s="80"/>
      <c r="C69" s="106"/>
      <c r="D69" s="39">
        <f>B69*C24</f>
        <v>0</v>
      </c>
      <c r="E69" s="113"/>
      <c r="F69" s="80"/>
      <c r="G69" s="106"/>
      <c r="H69" s="39">
        <f>F69*C26</f>
        <v>0</v>
      </c>
      <c r="I69" s="221"/>
      <c r="J69" s="238">
        <f>D69-H69</f>
        <v>0</v>
      </c>
      <c r="K69" s="155"/>
      <c r="L69" s="264"/>
      <c r="M69" s="275"/>
    </row>
    <row r="70" spans="1:30" ht="13.5" customHeight="1">
      <c r="A70" s="31"/>
      <c r="B70" s="80"/>
      <c r="C70" s="106"/>
      <c r="D70" s="39">
        <f>B70*C24</f>
        <v>0</v>
      </c>
      <c r="E70" s="113"/>
      <c r="F70" s="80"/>
      <c r="G70" s="106"/>
      <c r="H70" s="39">
        <f>F70*C26</f>
        <v>0</v>
      </c>
      <c r="I70" s="221"/>
      <c r="J70" s="238">
        <f>D70-H70</f>
        <v>0</v>
      </c>
      <c r="K70" s="155"/>
      <c r="L70" s="264"/>
      <c r="M70" s="275"/>
    </row>
    <row r="71" spans="1:30" ht="13.5" customHeight="1">
      <c r="A71" s="33"/>
      <c r="B71" s="81"/>
      <c r="C71" s="81"/>
      <c r="D71" s="81"/>
      <c r="E71" s="81"/>
      <c r="F71" s="81"/>
      <c r="G71" s="81"/>
      <c r="H71" s="204" t="s">
        <v>310</v>
      </c>
      <c r="I71" s="222"/>
      <c r="J71" s="239">
        <f>SUM(J67:J70)</f>
        <v>0</v>
      </c>
      <c r="K71" s="156"/>
      <c r="L71" s="265"/>
      <c r="M71" s="275"/>
    </row>
    <row r="72" spans="1:30" ht="13.5" customHeight="1">
      <c r="M72" s="275"/>
    </row>
    <row r="73" spans="1:30" ht="13.5" customHeight="1">
      <c r="C73" s="107" t="s">
        <v>212</v>
      </c>
      <c r="D73" s="129"/>
      <c r="E73" s="129"/>
      <c r="F73" s="129"/>
      <c r="G73" s="129"/>
      <c r="H73" s="205">
        <f>(J36+J44+J53+J62+J71)*I23</f>
        <v>0</v>
      </c>
      <c r="Z73" s="336"/>
      <c r="AA73" s="336"/>
      <c r="AB73" s="336"/>
      <c r="AC73" s="336"/>
      <c r="AD73" s="349"/>
    </row>
    <row r="74" spans="1:30" ht="13.5" customHeight="1">
      <c r="M74" s="275"/>
      <c r="N74" s="275"/>
      <c r="O74" s="275"/>
      <c r="P74" s="275"/>
      <c r="Q74" s="275"/>
      <c r="R74" s="275"/>
      <c r="S74" s="275"/>
      <c r="T74" s="275"/>
      <c r="U74" s="40"/>
      <c r="V74" s="40"/>
      <c r="W74" s="40"/>
      <c r="X74" s="336"/>
      <c r="Y74" s="336"/>
      <c r="Z74" s="336"/>
      <c r="AA74" s="336"/>
      <c r="AB74" s="336"/>
      <c r="AC74" s="336"/>
      <c r="AD74" s="349"/>
    </row>
    <row r="75" spans="1:30" ht="17.25">
      <c r="A75" s="34" t="s">
        <v>165</v>
      </c>
      <c r="B75" s="9"/>
      <c r="M75" s="275"/>
      <c r="N75" s="275"/>
      <c r="O75" s="275"/>
      <c r="P75" s="275"/>
      <c r="Q75" s="275"/>
      <c r="R75" s="275"/>
      <c r="S75" s="275"/>
      <c r="T75" s="275"/>
      <c r="U75" s="275"/>
      <c r="V75" s="275"/>
      <c r="W75" s="275"/>
      <c r="X75" s="275"/>
      <c r="Y75" s="275"/>
      <c r="Z75" s="275"/>
      <c r="AA75" s="275"/>
      <c r="AB75" s="275"/>
      <c r="AC75" s="275"/>
      <c r="AD75" s="275"/>
    </row>
    <row r="76" spans="1:30">
      <c r="A76" s="35" t="s">
        <v>121</v>
      </c>
      <c r="B76" s="35"/>
      <c r="C76" s="35"/>
      <c r="D76" s="35"/>
      <c r="E76" s="35"/>
      <c r="F76" s="35"/>
      <c r="G76" s="35"/>
      <c r="H76" s="35"/>
      <c r="I76" s="35"/>
      <c r="J76" s="35"/>
      <c r="K76" s="35"/>
      <c r="L76" s="36"/>
      <c r="M76" s="36"/>
      <c r="N76" s="36"/>
      <c r="O76" s="36"/>
      <c r="P76" s="36"/>
      <c r="Q76" s="36"/>
      <c r="R76" s="36"/>
      <c r="S76" s="36"/>
      <c r="T76" s="36"/>
      <c r="U76" s="36"/>
    </row>
    <row r="77" spans="1:30">
      <c r="A77" s="36" t="s">
        <v>141</v>
      </c>
      <c r="B77" s="36"/>
      <c r="C77" s="36"/>
      <c r="D77" s="36"/>
      <c r="E77" s="36"/>
      <c r="F77" s="36"/>
      <c r="G77" s="36"/>
      <c r="H77" s="36"/>
      <c r="I77" s="36"/>
      <c r="J77" s="36"/>
      <c r="K77" s="36"/>
      <c r="L77" s="36"/>
      <c r="M77" s="36"/>
      <c r="N77" s="36"/>
      <c r="O77" s="36"/>
      <c r="P77" s="36"/>
      <c r="Q77" s="36"/>
      <c r="R77" s="36"/>
      <c r="S77" s="36"/>
      <c r="T77" s="36"/>
      <c r="U77" s="36"/>
    </row>
    <row r="78" spans="1:30">
      <c r="A78" s="36" t="s">
        <v>123</v>
      </c>
      <c r="B78" s="36"/>
      <c r="C78" s="36"/>
      <c r="D78" s="36"/>
      <c r="E78" s="36"/>
      <c r="F78" s="36"/>
      <c r="G78" s="36"/>
      <c r="H78" s="36"/>
      <c r="I78" s="36"/>
      <c r="J78" s="36"/>
      <c r="K78" s="36"/>
      <c r="L78" s="36"/>
      <c r="M78" s="36"/>
      <c r="N78" s="36"/>
      <c r="O78" s="36"/>
      <c r="P78" s="36"/>
      <c r="Q78" s="36"/>
      <c r="R78" s="36"/>
      <c r="S78" s="36"/>
      <c r="T78" s="36"/>
      <c r="U78" s="36"/>
    </row>
    <row r="79" spans="1:30">
      <c r="A79" s="36" t="s">
        <v>65</v>
      </c>
      <c r="B79" s="36"/>
      <c r="C79" s="36"/>
      <c r="D79" s="36"/>
      <c r="E79" s="36"/>
      <c r="F79" s="36"/>
      <c r="G79" s="36"/>
      <c r="H79" s="36"/>
      <c r="I79" s="36"/>
      <c r="J79" s="36"/>
      <c r="K79" s="36"/>
      <c r="L79" s="36"/>
      <c r="M79" s="36"/>
      <c r="N79" s="36"/>
      <c r="O79" s="36"/>
      <c r="P79" s="36"/>
      <c r="Q79" s="36"/>
      <c r="R79" s="36"/>
      <c r="S79" s="36"/>
      <c r="T79" s="36"/>
      <c r="U79" s="36"/>
    </row>
    <row r="80" spans="1:30">
      <c r="A80" s="36" t="s">
        <v>59</v>
      </c>
      <c r="B80" s="36"/>
      <c r="C80" s="36"/>
      <c r="D80" s="36"/>
      <c r="E80" s="36"/>
      <c r="F80" s="36"/>
      <c r="G80" s="36"/>
      <c r="H80" s="36"/>
      <c r="I80" s="36"/>
      <c r="J80" s="36"/>
      <c r="K80" s="36"/>
      <c r="L80" s="36"/>
      <c r="M80" s="36"/>
      <c r="N80" s="36"/>
      <c r="O80" s="36"/>
      <c r="P80" s="36"/>
      <c r="Q80" s="36"/>
      <c r="R80" s="36"/>
      <c r="S80" s="36"/>
      <c r="T80" s="36"/>
      <c r="U80" s="36"/>
    </row>
    <row r="81" spans="1:30">
      <c r="A81" s="36"/>
      <c r="B81" s="36"/>
      <c r="C81" s="36"/>
      <c r="D81" s="36"/>
      <c r="E81" s="36"/>
      <c r="F81" s="36"/>
      <c r="G81" s="36"/>
      <c r="H81" s="36"/>
      <c r="I81" s="36"/>
      <c r="J81" s="36"/>
      <c r="K81" s="36"/>
      <c r="L81" s="36"/>
      <c r="M81" s="36"/>
      <c r="N81" s="36"/>
      <c r="O81" s="36"/>
      <c r="P81" s="36"/>
      <c r="Q81" s="36"/>
      <c r="R81" s="36"/>
      <c r="S81" s="36"/>
      <c r="T81" s="36"/>
      <c r="U81" s="36"/>
    </row>
    <row r="82" spans="1:30" ht="14.25">
      <c r="A82" s="37" t="s">
        <v>251</v>
      </c>
      <c r="B82" s="9"/>
      <c r="M82" s="275"/>
      <c r="N82" s="275"/>
      <c r="O82" s="275"/>
      <c r="P82" s="275"/>
      <c r="Q82" s="275"/>
      <c r="R82" s="275"/>
      <c r="S82" s="275"/>
      <c r="T82" s="275"/>
      <c r="U82" s="275"/>
      <c r="V82" s="275"/>
      <c r="W82" s="275"/>
      <c r="X82" s="275"/>
      <c r="Y82" s="275"/>
      <c r="Z82" s="275"/>
      <c r="AA82" s="275"/>
      <c r="AB82" s="275"/>
      <c r="AC82" s="275"/>
      <c r="AD82" s="275"/>
    </row>
    <row r="83" spans="1:30" ht="13.5" customHeight="1">
      <c r="A83" s="2" t="s">
        <v>43</v>
      </c>
      <c r="B83" s="22"/>
      <c r="C83" s="22"/>
      <c r="D83" s="22"/>
      <c r="E83" s="22"/>
      <c r="F83" s="22"/>
      <c r="G83" s="22"/>
      <c r="H83" s="22"/>
      <c r="I83" s="22"/>
      <c r="J83" s="22"/>
      <c r="K83" s="22"/>
      <c r="L83" s="22"/>
      <c r="M83" s="275"/>
      <c r="N83" s="275"/>
      <c r="O83" s="275"/>
      <c r="P83" s="275"/>
      <c r="Q83" s="275"/>
      <c r="R83" s="275"/>
      <c r="S83" s="275"/>
      <c r="T83" s="275"/>
      <c r="U83" s="40"/>
      <c r="V83" s="40"/>
      <c r="W83" s="40"/>
      <c r="X83" s="336"/>
      <c r="Y83" s="336"/>
      <c r="Z83" s="336"/>
      <c r="AA83" s="336"/>
      <c r="AB83" s="336"/>
      <c r="AC83" s="336"/>
      <c r="AD83" s="349"/>
    </row>
    <row r="84" spans="1:30" ht="27" customHeight="1">
      <c r="A84" s="30" t="s">
        <v>269</v>
      </c>
      <c r="B84" s="30" t="s">
        <v>28</v>
      </c>
      <c r="C84" s="108"/>
      <c r="D84" s="56" t="s">
        <v>63</v>
      </c>
      <c r="E84" s="56"/>
      <c r="F84" s="56"/>
      <c r="G84" s="171"/>
      <c r="H84" s="206" t="s">
        <v>162</v>
      </c>
      <c r="I84" s="223"/>
      <c r="J84" s="241"/>
      <c r="K84" s="250"/>
      <c r="L84" s="267"/>
      <c r="M84" s="101"/>
      <c r="N84" s="101"/>
      <c r="O84" s="101"/>
      <c r="P84" s="60"/>
      <c r="Q84" s="60"/>
      <c r="R84" s="275"/>
      <c r="S84" s="275"/>
      <c r="T84" s="275"/>
      <c r="U84" s="40"/>
      <c r="V84" s="40"/>
      <c r="W84" s="40"/>
      <c r="X84" s="336"/>
      <c r="Y84" s="336"/>
      <c r="Z84" s="336"/>
      <c r="AA84" s="336"/>
      <c r="AB84" s="336"/>
      <c r="AC84" s="336"/>
      <c r="AD84" s="349"/>
    </row>
    <row r="85" spans="1:30" ht="13.5" customHeight="1">
      <c r="A85" s="31"/>
      <c r="B85" s="80"/>
      <c r="C85" s="109"/>
      <c r="D85" s="130">
        <f>B85*C25</f>
        <v>0</v>
      </c>
      <c r="E85" s="155"/>
      <c r="F85" s="177"/>
      <c r="G85" s="70"/>
      <c r="H85" s="70"/>
      <c r="I85" s="70"/>
      <c r="J85" s="40"/>
      <c r="K85" s="40"/>
      <c r="L85" s="268"/>
      <c r="M85" s="277"/>
      <c r="N85" s="275"/>
      <c r="O85" s="275"/>
      <c r="P85" s="275"/>
      <c r="Q85" s="275"/>
      <c r="R85" s="275"/>
      <c r="S85" s="275"/>
      <c r="T85" s="275"/>
      <c r="U85" s="40"/>
      <c r="V85" s="40"/>
      <c r="W85" s="40"/>
      <c r="X85" s="336"/>
      <c r="Y85" s="336"/>
      <c r="Z85" s="336"/>
      <c r="AA85" s="336"/>
      <c r="AB85" s="336"/>
      <c r="AC85" s="336"/>
      <c r="AD85" s="349"/>
    </row>
    <row r="86" spans="1:30" ht="13.5" customHeight="1">
      <c r="A86" s="31"/>
      <c r="B86" s="80"/>
      <c r="C86" s="109"/>
      <c r="D86" s="130">
        <f>B86*C25</f>
        <v>0</v>
      </c>
      <c r="E86" s="155"/>
      <c r="F86" s="177"/>
      <c r="G86" s="70"/>
      <c r="H86" s="70"/>
      <c r="I86" s="70"/>
      <c r="J86" s="40"/>
      <c r="K86" s="40"/>
      <c r="L86" s="268"/>
      <c r="M86" s="275"/>
      <c r="N86" s="275"/>
      <c r="O86" s="275"/>
      <c r="P86" s="275"/>
      <c r="Q86" s="275"/>
      <c r="R86" s="275"/>
      <c r="S86" s="275"/>
      <c r="T86" s="275"/>
      <c r="U86" s="40"/>
      <c r="V86" s="40"/>
      <c r="W86" s="40"/>
      <c r="X86" s="336"/>
      <c r="Y86" s="336"/>
      <c r="Z86" s="336"/>
      <c r="AA86" s="336"/>
      <c r="AB86" s="336"/>
      <c r="AC86" s="336"/>
      <c r="AD86" s="349"/>
    </row>
    <row r="87" spans="1:30" ht="13.5" customHeight="1">
      <c r="A87" s="31"/>
      <c r="B87" s="80"/>
      <c r="C87" s="109"/>
      <c r="D87" s="130">
        <f>B87*C25</f>
        <v>0</v>
      </c>
      <c r="E87" s="155"/>
      <c r="F87" s="177"/>
      <c r="G87" s="70"/>
      <c r="H87" s="70"/>
      <c r="I87" s="70"/>
      <c r="J87" s="40"/>
      <c r="K87" s="40"/>
      <c r="L87" s="268"/>
      <c r="M87" s="275"/>
      <c r="N87" s="275"/>
      <c r="O87" s="275"/>
      <c r="P87" s="275"/>
      <c r="Q87" s="275"/>
      <c r="R87" s="275"/>
      <c r="S87" s="275"/>
      <c r="T87" s="275"/>
      <c r="U87" s="40"/>
      <c r="V87" s="40"/>
      <c r="W87" s="40"/>
      <c r="X87" s="336"/>
      <c r="Y87" s="336"/>
      <c r="Z87" s="336"/>
      <c r="AA87" s="336"/>
      <c r="AB87" s="336"/>
      <c r="AC87" s="336"/>
      <c r="AD87" s="349"/>
    </row>
    <row r="88" spans="1:30" ht="13.5" customHeight="1">
      <c r="A88" s="31"/>
      <c r="B88" s="82"/>
      <c r="C88" s="110"/>
      <c r="D88" s="131">
        <f>B88*C25</f>
        <v>0</v>
      </c>
      <c r="E88" s="156"/>
      <c r="F88" s="178"/>
      <c r="G88" s="70"/>
      <c r="H88" s="70"/>
      <c r="I88" s="70"/>
      <c r="J88" s="40"/>
      <c r="K88" s="40"/>
      <c r="L88" s="268"/>
      <c r="M88" s="275"/>
      <c r="N88" s="275"/>
      <c r="O88" s="275"/>
      <c r="P88" s="275"/>
      <c r="Q88" s="275"/>
      <c r="R88" s="275"/>
      <c r="S88" s="275"/>
      <c r="T88" s="275"/>
      <c r="U88" s="40"/>
      <c r="V88" s="40"/>
      <c r="W88" s="40"/>
      <c r="X88" s="336"/>
      <c r="Y88" s="336"/>
      <c r="Z88" s="336"/>
      <c r="AA88" s="336"/>
      <c r="AB88" s="336"/>
      <c r="AC88" s="336"/>
      <c r="AD88" s="349"/>
    </row>
    <row r="89" spans="1:30" ht="13.5" customHeight="1">
      <c r="A89" s="33"/>
      <c r="B89" s="83" t="s">
        <v>292</v>
      </c>
      <c r="C89" s="111"/>
      <c r="D89" s="132">
        <f>SUM(D85:F88)</f>
        <v>0</v>
      </c>
      <c r="E89" s="157"/>
      <c r="F89" s="179"/>
      <c r="G89" s="40"/>
      <c r="H89" s="70"/>
      <c r="I89" s="70"/>
      <c r="J89" s="40"/>
      <c r="K89" s="40"/>
      <c r="L89" s="268"/>
      <c r="M89" s="275"/>
      <c r="N89" s="275"/>
      <c r="O89" s="275"/>
      <c r="P89" s="275"/>
      <c r="Q89" s="275"/>
      <c r="R89" s="275"/>
      <c r="S89" s="275"/>
      <c r="T89" s="275"/>
      <c r="U89" s="40"/>
      <c r="V89" s="40"/>
      <c r="W89" s="40"/>
      <c r="X89" s="336"/>
      <c r="Y89" s="336"/>
      <c r="Z89" s="336"/>
      <c r="AA89" s="336"/>
      <c r="AB89" s="336"/>
      <c r="AC89" s="336"/>
      <c r="AD89" s="349"/>
    </row>
    <row r="90" spans="1:30" ht="11.25" customHeight="1"/>
    <row r="91" spans="1:30" ht="27.75" customHeight="1">
      <c r="A91" s="38" t="s">
        <v>30</v>
      </c>
      <c r="B91" s="84"/>
      <c r="C91" s="112"/>
      <c r="D91" s="88" t="s">
        <v>41</v>
      </c>
      <c r="E91" s="30" t="s">
        <v>291</v>
      </c>
      <c r="F91" s="30"/>
      <c r="G91" s="189" t="s">
        <v>64</v>
      </c>
      <c r="H91" s="207" t="s">
        <v>227</v>
      </c>
      <c r="I91" s="207"/>
      <c r="J91" s="207"/>
      <c r="K91" s="207"/>
    </row>
    <row r="92" spans="1:30">
      <c r="A92" s="39">
        <f>D89</f>
        <v>0</v>
      </c>
      <c r="B92" s="85"/>
      <c r="C92" s="113"/>
      <c r="D92" s="88" t="s">
        <v>41</v>
      </c>
      <c r="E92" s="88">
        <f>K84</f>
        <v>0</v>
      </c>
      <c r="F92" s="88"/>
      <c r="G92" s="189" t="s">
        <v>64</v>
      </c>
      <c r="H92" s="122">
        <f>A92*E92</f>
        <v>0</v>
      </c>
      <c r="I92" s="122"/>
      <c r="J92" s="122"/>
      <c r="K92" s="122"/>
    </row>
    <row r="93" spans="1:30">
      <c r="A93" s="40"/>
      <c r="B93" s="40"/>
      <c r="C93" s="40"/>
      <c r="D93" s="40"/>
      <c r="E93" s="40"/>
      <c r="F93" s="40"/>
      <c r="G93" s="40"/>
      <c r="H93" s="40"/>
      <c r="I93" s="40"/>
      <c r="J93" s="40"/>
      <c r="K93" s="40"/>
    </row>
    <row r="94" spans="1:30">
      <c r="A94" s="37" t="s">
        <v>225</v>
      </c>
      <c r="B94" s="40"/>
      <c r="C94" s="40"/>
      <c r="D94" s="40"/>
      <c r="E94" s="40"/>
      <c r="F94" s="40"/>
      <c r="G94" s="40"/>
      <c r="H94" s="40"/>
      <c r="I94" s="40"/>
      <c r="J94" s="40"/>
      <c r="K94" s="40"/>
    </row>
    <row r="95" spans="1:30" ht="14.25">
      <c r="A95" s="2" t="s">
        <v>43</v>
      </c>
      <c r="B95" s="40"/>
      <c r="C95" s="40"/>
      <c r="D95" s="40"/>
      <c r="E95" s="40"/>
      <c r="F95" s="40"/>
      <c r="G95" s="40"/>
      <c r="H95" s="40"/>
      <c r="I95" s="40"/>
      <c r="J95" s="40"/>
      <c r="K95" s="40"/>
    </row>
    <row r="96" spans="1:30" ht="27" customHeight="1">
      <c r="A96" s="30" t="s">
        <v>269</v>
      </c>
      <c r="B96" s="30" t="s">
        <v>282</v>
      </c>
      <c r="C96" s="108"/>
      <c r="D96" s="56" t="s">
        <v>188</v>
      </c>
      <c r="E96" s="56"/>
      <c r="F96" s="56"/>
      <c r="G96" s="171"/>
      <c r="H96" s="206" t="s">
        <v>289</v>
      </c>
      <c r="I96" s="223"/>
      <c r="J96" s="241"/>
      <c r="K96" s="250"/>
      <c r="L96" s="267"/>
      <c r="M96" s="101"/>
      <c r="N96" s="101"/>
      <c r="O96" s="101"/>
      <c r="P96" s="60"/>
      <c r="Q96" s="60"/>
      <c r="R96" s="275"/>
      <c r="S96" s="275"/>
      <c r="T96" s="275"/>
      <c r="U96" s="40"/>
      <c r="V96" s="40"/>
      <c r="W96" s="40"/>
      <c r="X96" s="336"/>
      <c r="Y96" s="336"/>
      <c r="Z96" s="336"/>
      <c r="AA96" s="336"/>
      <c r="AB96" s="336"/>
      <c r="AC96" s="336"/>
      <c r="AD96" s="349"/>
    </row>
    <row r="97" spans="1:30" ht="13.5" customHeight="1">
      <c r="A97" s="31"/>
      <c r="B97" s="80"/>
      <c r="C97" s="109"/>
      <c r="D97" s="130">
        <f>B97*C23</f>
        <v>0</v>
      </c>
      <c r="E97" s="155"/>
      <c r="F97" s="177"/>
      <c r="G97" s="70"/>
      <c r="H97" s="70"/>
      <c r="I97" s="70"/>
      <c r="J97" s="40"/>
      <c r="K97" s="40"/>
      <c r="L97" s="268"/>
      <c r="M97" s="277"/>
      <c r="N97" s="275"/>
      <c r="O97" s="275"/>
      <c r="P97" s="275"/>
      <c r="Q97" s="275"/>
      <c r="R97" s="275"/>
      <c r="S97" s="275"/>
      <c r="T97" s="275"/>
      <c r="U97" s="40"/>
      <c r="V97" s="40"/>
      <c r="W97" s="40"/>
      <c r="X97" s="336"/>
      <c r="Y97" s="336"/>
      <c r="Z97" s="336"/>
      <c r="AA97" s="336"/>
      <c r="AB97" s="336"/>
      <c r="AC97" s="336"/>
      <c r="AD97" s="349"/>
    </row>
    <row r="98" spans="1:30" ht="13.5" customHeight="1">
      <c r="A98" s="31"/>
      <c r="B98" s="80"/>
      <c r="C98" s="109"/>
      <c r="D98" s="130">
        <f>B98*C23</f>
        <v>0</v>
      </c>
      <c r="E98" s="155"/>
      <c r="F98" s="177"/>
      <c r="G98" s="70"/>
      <c r="H98" s="70"/>
      <c r="I98" s="70"/>
      <c r="J98" s="40"/>
      <c r="K98" s="40"/>
      <c r="L98" s="268"/>
      <c r="M98" s="275"/>
      <c r="N98" s="275"/>
      <c r="O98" s="275"/>
      <c r="P98" s="275"/>
      <c r="Q98" s="275"/>
      <c r="R98" s="275"/>
      <c r="S98" s="275"/>
      <c r="T98" s="275"/>
      <c r="U98" s="40"/>
      <c r="V98" s="40"/>
      <c r="W98" s="40"/>
      <c r="X98" s="336"/>
      <c r="Y98" s="336"/>
      <c r="Z98" s="336"/>
      <c r="AA98" s="336"/>
      <c r="AB98" s="336"/>
      <c r="AC98" s="336"/>
      <c r="AD98" s="349"/>
    </row>
    <row r="99" spans="1:30" ht="13.5" customHeight="1">
      <c r="A99" s="31"/>
      <c r="B99" s="80"/>
      <c r="C99" s="109"/>
      <c r="D99" s="130">
        <f>B99*C23</f>
        <v>0</v>
      </c>
      <c r="E99" s="155"/>
      <c r="F99" s="177"/>
      <c r="G99" s="70"/>
      <c r="H99" s="70"/>
      <c r="I99" s="70"/>
      <c r="J99" s="40"/>
      <c r="K99" s="40"/>
      <c r="L99" s="268"/>
      <c r="M99" s="275"/>
      <c r="N99" s="275"/>
      <c r="O99" s="275"/>
      <c r="P99" s="275"/>
      <c r="Q99" s="275"/>
      <c r="R99" s="275"/>
      <c r="S99" s="275"/>
      <c r="T99" s="275"/>
      <c r="U99" s="40"/>
      <c r="V99" s="40"/>
      <c r="W99" s="40"/>
      <c r="X99" s="336"/>
      <c r="Y99" s="336"/>
      <c r="Z99" s="336"/>
      <c r="AA99" s="336"/>
      <c r="AB99" s="336"/>
      <c r="AC99" s="336"/>
      <c r="AD99" s="349"/>
    </row>
    <row r="100" spans="1:30" ht="13.5" customHeight="1">
      <c r="A100" s="31"/>
      <c r="B100" s="82"/>
      <c r="C100" s="110"/>
      <c r="D100" s="131">
        <f>B100*C23</f>
        <v>0</v>
      </c>
      <c r="E100" s="156"/>
      <c r="F100" s="178"/>
      <c r="G100" s="70"/>
      <c r="H100" s="70"/>
      <c r="I100" s="70"/>
      <c r="J100" s="40"/>
      <c r="K100" s="40"/>
      <c r="L100" s="268"/>
      <c r="M100" s="275"/>
      <c r="N100" s="275"/>
      <c r="O100" s="275"/>
      <c r="P100" s="275"/>
      <c r="Q100" s="275"/>
      <c r="R100" s="275"/>
      <c r="S100" s="275"/>
      <c r="T100" s="275"/>
      <c r="U100" s="40"/>
      <c r="V100" s="40"/>
      <c r="W100" s="40"/>
      <c r="X100" s="336"/>
      <c r="Y100" s="336"/>
      <c r="Z100" s="336"/>
      <c r="AA100" s="336"/>
      <c r="AB100" s="336"/>
      <c r="AC100" s="336"/>
      <c r="AD100" s="349"/>
    </row>
    <row r="101" spans="1:30" ht="13.5" customHeight="1">
      <c r="A101" s="33"/>
      <c r="B101" s="83" t="s">
        <v>293</v>
      </c>
      <c r="C101" s="111"/>
      <c r="D101" s="132">
        <f>SUM(D97:F100)</f>
        <v>0</v>
      </c>
      <c r="E101" s="157"/>
      <c r="F101" s="179"/>
      <c r="G101" s="40"/>
      <c r="H101" s="70"/>
      <c r="I101" s="70"/>
      <c r="J101" s="40"/>
      <c r="K101" s="40"/>
      <c r="L101" s="268"/>
      <c r="M101" s="275"/>
      <c r="N101" s="275"/>
      <c r="O101" s="275"/>
      <c r="P101" s="275"/>
      <c r="Q101" s="275"/>
      <c r="R101" s="275"/>
      <c r="S101" s="275"/>
      <c r="T101" s="275"/>
      <c r="U101" s="40"/>
      <c r="V101" s="40"/>
      <c r="W101" s="40"/>
      <c r="X101" s="336"/>
      <c r="Y101" s="336"/>
      <c r="Z101" s="336"/>
      <c r="AA101" s="336"/>
      <c r="AB101" s="336"/>
      <c r="AC101" s="336"/>
      <c r="AD101" s="349"/>
    </row>
    <row r="102" spans="1:30" ht="11.25" customHeight="1"/>
    <row r="103" spans="1:30" ht="27.75" customHeight="1">
      <c r="A103" s="38" t="s">
        <v>114</v>
      </c>
      <c r="B103" s="84"/>
      <c r="C103" s="112"/>
      <c r="D103" s="88" t="s">
        <v>41</v>
      </c>
      <c r="E103" s="30" t="s">
        <v>290</v>
      </c>
      <c r="F103" s="30"/>
      <c r="G103" s="189" t="s">
        <v>64</v>
      </c>
      <c r="H103" s="207" t="s">
        <v>288</v>
      </c>
      <c r="I103" s="207"/>
      <c r="J103" s="207"/>
      <c r="K103" s="207"/>
    </row>
    <row r="104" spans="1:30">
      <c r="A104" s="39">
        <f>D101</f>
        <v>0</v>
      </c>
      <c r="B104" s="85"/>
      <c r="C104" s="113"/>
      <c r="D104" s="88" t="s">
        <v>41</v>
      </c>
      <c r="E104" s="88">
        <f>K96</f>
        <v>0</v>
      </c>
      <c r="F104" s="88"/>
      <c r="G104" s="189" t="s">
        <v>64</v>
      </c>
      <c r="H104" s="122">
        <f>A104*E104</f>
        <v>0</v>
      </c>
      <c r="I104" s="122"/>
      <c r="J104" s="122"/>
      <c r="K104" s="122"/>
    </row>
    <row r="105" spans="1:30">
      <c r="A105" s="40"/>
      <c r="B105" s="40"/>
      <c r="C105" s="40"/>
      <c r="D105" s="40"/>
      <c r="E105" s="40"/>
      <c r="F105" s="40"/>
      <c r="G105" s="40"/>
      <c r="H105" s="40"/>
      <c r="I105" s="40"/>
      <c r="J105" s="40"/>
      <c r="K105" s="40"/>
    </row>
    <row r="106" spans="1:30">
      <c r="A106" s="37" t="s">
        <v>281</v>
      </c>
      <c r="B106" s="40"/>
      <c r="C106" s="40"/>
      <c r="D106" s="40"/>
      <c r="E106" s="40"/>
      <c r="F106" s="40"/>
      <c r="G106" s="40"/>
      <c r="H106" s="40"/>
      <c r="I106" s="40"/>
      <c r="J106" s="40"/>
      <c r="K106" s="40"/>
    </row>
    <row r="107" spans="1:30" ht="14.25">
      <c r="A107" s="2" t="s">
        <v>43</v>
      </c>
      <c r="B107" s="40"/>
      <c r="C107" s="40"/>
      <c r="D107" s="40"/>
      <c r="E107" s="40"/>
      <c r="F107" s="40"/>
      <c r="G107" s="40"/>
      <c r="H107" s="40"/>
      <c r="I107" s="40"/>
      <c r="J107" s="40"/>
      <c r="K107" s="40"/>
    </row>
    <row r="108" spans="1:30" ht="27" customHeight="1">
      <c r="A108" s="30" t="s">
        <v>269</v>
      </c>
      <c r="B108" s="30" t="s">
        <v>284</v>
      </c>
      <c r="C108" s="108"/>
      <c r="D108" s="56" t="s">
        <v>192</v>
      </c>
      <c r="E108" s="56"/>
      <c r="F108" s="56"/>
      <c r="G108" s="171"/>
      <c r="H108" s="206" t="s">
        <v>39</v>
      </c>
      <c r="I108" s="223"/>
      <c r="J108" s="241"/>
      <c r="K108" s="250"/>
      <c r="L108" s="267"/>
      <c r="M108" s="101"/>
      <c r="N108" s="101"/>
      <c r="O108" s="101"/>
      <c r="P108" s="60"/>
      <c r="Q108" s="60"/>
      <c r="R108" s="275"/>
      <c r="S108" s="275"/>
      <c r="T108" s="275"/>
      <c r="U108" s="40"/>
      <c r="V108" s="40"/>
      <c r="W108" s="40"/>
      <c r="X108" s="336"/>
      <c r="Y108" s="336"/>
      <c r="Z108" s="336"/>
      <c r="AA108" s="336"/>
      <c r="AB108" s="336"/>
      <c r="AC108" s="336"/>
      <c r="AD108" s="349"/>
    </row>
    <row r="109" spans="1:30" ht="13.5" customHeight="1">
      <c r="A109" s="31"/>
      <c r="B109" s="80"/>
      <c r="C109" s="109"/>
      <c r="D109" s="130">
        <f>B109*C24</f>
        <v>0</v>
      </c>
      <c r="E109" s="155"/>
      <c r="F109" s="177"/>
      <c r="G109" s="70"/>
      <c r="H109" s="70"/>
      <c r="I109" s="70"/>
      <c r="J109" s="40"/>
      <c r="K109" s="40"/>
      <c r="L109" s="268"/>
      <c r="M109" s="277"/>
      <c r="N109" s="275"/>
      <c r="O109" s="275"/>
      <c r="P109" s="275"/>
      <c r="Q109" s="275"/>
      <c r="R109" s="275"/>
      <c r="S109" s="275"/>
      <c r="T109" s="275"/>
      <c r="U109" s="40"/>
      <c r="V109" s="40"/>
      <c r="W109" s="40"/>
      <c r="X109" s="336"/>
      <c r="Y109" s="336"/>
      <c r="Z109" s="336"/>
      <c r="AA109" s="336"/>
      <c r="AB109" s="336"/>
      <c r="AC109" s="336"/>
      <c r="AD109" s="349"/>
    </row>
    <row r="110" spans="1:30" ht="13.5" customHeight="1">
      <c r="A110" s="31"/>
      <c r="B110" s="80"/>
      <c r="C110" s="109"/>
      <c r="D110" s="130">
        <f>B110*C24</f>
        <v>0</v>
      </c>
      <c r="E110" s="155"/>
      <c r="F110" s="177"/>
      <c r="G110" s="70"/>
      <c r="H110" s="70"/>
      <c r="I110" s="70"/>
      <c r="J110" s="40"/>
      <c r="K110" s="40"/>
      <c r="L110" s="268"/>
      <c r="M110" s="275"/>
      <c r="N110" s="275"/>
      <c r="O110" s="275"/>
      <c r="P110" s="275"/>
      <c r="Q110" s="275"/>
      <c r="R110" s="275"/>
      <c r="S110" s="275"/>
      <c r="T110" s="275"/>
      <c r="U110" s="40"/>
      <c r="V110" s="40"/>
      <c r="W110" s="40"/>
      <c r="X110" s="336"/>
      <c r="Y110" s="336"/>
      <c r="Z110" s="336"/>
      <c r="AA110" s="336"/>
      <c r="AB110" s="336"/>
      <c r="AC110" s="336"/>
      <c r="AD110" s="349"/>
    </row>
    <row r="111" spans="1:30" ht="13.5" customHeight="1">
      <c r="A111" s="31"/>
      <c r="B111" s="80"/>
      <c r="C111" s="109"/>
      <c r="D111" s="130">
        <f>B111*C24</f>
        <v>0</v>
      </c>
      <c r="E111" s="155"/>
      <c r="F111" s="177"/>
      <c r="G111" s="70"/>
      <c r="H111" s="70"/>
      <c r="I111" s="70"/>
      <c r="J111" s="40"/>
      <c r="K111" s="40"/>
      <c r="L111" s="268"/>
      <c r="M111" s="275"/>
      <c r="N111" s="275"/>
      <c r="O111" s="275"/>
      <c r="P111" s="275"/>
      <c r="Q111" s="275"/>
      <c r="R111" s="275"/>
      <c r="S111" s="275"/>
      <c r="T111" s="275"/>
      <c r="U111" s="40"/>
      <c r="V111" s="40"/>
      <c r="W111" s="40"/>
      <c r="X111" s="336"/>
      <c r="Y111" s="336"/>
      <c r="Z111" s="336"/>
      <c r="AA111" s="336"/>
      <c r="AB111" s="336"/>
      <c r="AC111" s="336"/>
      <c r="AD111" s="349"/>
    </row>
    <row r="112" spans="1:30" ht="13.5" customHeight="1">
      <c r="A112" s="31"/>
      <c r="B112" s="82"/>
      <c r="C112" s="110"/>
      <c r="D112" s="131">
        <f>B112*C24</f>
        <v>0</v>
      </c>
      <c r="E112" s="156"/>
      <c r="F112" s="178"/>
      <c r="G112" s="70"/>
      <c r="H112" s="70"/>
      <c r="I112" s="70"/>
      <c r="J112" s="40"/>
      <c r="K112" s="40"/>
      <c r="L112" s="268"/>
      <c r="M112" s="275"/>
      <c r="N112" s="275"/>
      <c r="O112" s="275"/>
      <c r="P112" s="275"/>
      <c r="Q112" s="275"/>
      <c r="R112" s="275"/>
      <c r="S112" s="275"/>
      <c r="T112" s="275"/>
      <c r="U112" s="40"/>
      <c r="V112" s="40"/>
      <c r="W112" s="40"/>
      <c r="X112" s="336"/>
      <c r="Y112" s="336"/>
      <c r="Z112" s="336"/>
      <c r="AA112" s="336"/>
      <c r="AB112" s="336"/>
      <c r="AC112" s="336"/>
      <c r="AD112" s="349"/>
    </row>
    <row r="113" spans="1:30" ht="13.5" customHeight="1">
      <c r="A113" s="33"/>
      <c r="B113" s="83" t="s">
        <v>271</v>
      </c>
      <c r="C113" s="111"/>
      <c r="D113" s="132">
        <f>SUM(D109:F112)</f>
        <v>0</v>
      </c>
      <c r="E113" s="157"/>
      <c r="F113" s="179"/>
      <c r="G113" s="40"/>
      <c r="H113" s="70"/>
      <c r="I113" s="70"/>
      <c r="J113" s="40"/>
      <c r="K113" s="40"/>
      <c r="L113" s="268"/>
      <c r="M113" s="275"/>
      <c r="N113" s="275"/>
      <c r="O113" s="275"/>
      <c r="P113" s="275"/>
      <c r="Q113" s="275"/>
      <c r="R113" s="275"/>
      <c r="S113" s="275"/>
      <c r="T113" s="275"/>
      <c r="U113" s="40"/>
      <c r="V113" s="40"/>
      <c r="W113" s="40"/>
      <c r="X113" s="336"/>
      <c r="Y113" s="336"/>
      <c r="Z113" s="336"/>
      <c r="AA113" s="336"/>
      <c r="AB113" s="336"/>
      <c r="AC113" s="336"/>
      <c r="AD113" s="349"/>
    </row>
    <row r="114" spans="1:30" ht="11.25" customHeight="1"/>
    <row r="115" spans="1:30" ht="27.75" customHeight="1">
      <c r="A115" s="38" t="s">
        <v>294</v>
      </c>
      <c r="B115" s="84"/>
      <c r="C115" s="112"/>
      <c r="D115" s="88" t="s">
        <v>41</v>
      </c>
      <c r="E115" s="30" t="s">
        <v>233</v>
      </c>
      <c r="F115" s="30"/>
      <c r="G115" s="189" t="s">
        <v>64</v>
      </c>
      <c r="H115" s="207" t="s">
        <v>11</v>
      </c>
      <c r="I115" s="207"/>
      <c r="J115" s="207"/>
      <c r="K115" s="207"/>
    </row>
    <row r="116" spans="1:30">
      <c r="A116" s="39">
        <f>D113</f>
        <v>0</v>
      </c>
      <c r="B116" s="85"/>
      <c r="C116" s="113"/>
      <c r="D116" s="88" t="s">
        <v>41</v>
      </c>
      <c r="E116" s="88">
        <f>K108</f>
        <v>0</v>
      </c>
      <c r="F116" s="88"/>
      <c r="G116" s="189" t="s">
        <v>64</v>
      </c>
      <c r="H116" s="122">
        <f>A116*E116</f>
        <v>0</v>
      </c>
      <c r="I116" s="122"/>
      <c r="J116" s="122"/>
      <c r="K116" s="122"/>
    </row>
    <row r="117" spans="1:30" ht="14.25">
      <c r="A117" s="40"/>
      <c r="B117" s="40"/>
      <c r="C117" s="40"/>
      <c r="D117" s="40"/>
      <c r="E117" s="40"/>
      <c r="F117" s="40"/>
      <c r="G117" s="40"/>
      <c r="H117" s="40"/>
      <c r="I117" s="40"/>
      <c r="J117" s="40"/>
      <c r="K117" s="40"/>
    </row>
    <row r="118" spans="1:30" ht="14.25">
      <c r="C118" s="107" t="s">
        <v>296</v>
      </c>
      <c r="D118" s="129"/>
      <c r="E118" s="129"/>
      <c r="F118" s="129"/>
      <c r="G118" s="129"/>
      <c r="H118" s="205">
        <f>H92+H104+H116</f>
        <v>0</v>
      </c>
      <c r="I118" s="40"/>
      <c r="J118" s="40"/>
      <c r="K118" s="40"/>
    </row>
    <row r="119" spans="1:30">
      <c r="A119" s="36"/>
      <c r="B119" s="36"/>
      <c r="C119" s="36"/>
      <c r="D119" s="36"/>
      <c r="E119" s="36"/>
      <c r="F119" s="36"/>
      <c r="G119" s="36"/>
      <c r="H119" s="36"/>
      <c r="I119" s="36"/>
      <c r="J119" s="36"/>
      <c r="K119" s="36"/>
      <c r="L119" s="36"/>
      <c r="M119" s="36"/>
      <c r="N119" s="36"/>
      <c r="O119" s="36"/>
      <c r="P119" s="36"/>
      <c r="Q119" s="36"/>
      <c r="R119" s="36"/>
      <c r="S119" s="36"/>
      <c r="T119" s="36"/>
      <c r="U119" s="36"/>
    </row>
    <row r="120" spans="1:30">
      <c r="A120" s="35" t="s">
        <v>167</v>
      </c>
      <c r="B120" s="36"/>
      <c r="C120" s="36"/>
      <c r="D120" s="36"/>
      <c r="E120" s="36"/>
      <c r="F120" s="36"/>
      <c r="G120" s="36"/>
      <c r="H120" s="36"/>
      <c r="I120" s="36"/>
      <c r="J120" s="36"/>
      <c r="K120" s="36"/>
      <c r="L120" s="36"/>
      <c r="M120" s="36"/>
      <c r="N120" s="36"/>
      <c r="O120" s="36"/>
      <c r="P120" s="36"/>
      <c r="Q120" s="36"/>
      <c r="R120" s="36"/>
      <c r="S120" s="36"/>
      <c r="T120" s="36"/>
      <c r="U120" s="36"/>
    </row>
    <row r="121" spans="1:30">
      <c r="A121" s="2" t="s">
        <v>43</v>
      </c>
      <c r="B121" s="36"/>
      <c r="C121" s="36"/>
      <c r="D121" s="36"/>
      <c r="E121" s="36"/>
      <c r="F121" s="36"/>
      <c r="G121" s="36"/>
      <c r="H121" s="36"/>
      <c r="I121" s="36"/>
      <c r="J121" s="36"/>
      <c r="K121" s="36"/>
      <c r="L121" s="36"/>
      <c r="M121" s="36"/>
      <c r="N121" s="36"/>
      <c r="O121" s="36"/>
      <c r="P121" s="36"/>
      <c r="Q121" s="36"/>
      <c r="R121" s="36"/>
      <c r="S121" s="36"/>
      <c r="T121" s="36"/>
      <c r="U121" s="36"/>
    </row>
    <row r="122" spans="1:30">
      <c r="A122" s="41" t="s">
        <v>121</v>
      </c>
      <c r="B122" s="41"/>
      <c r="C122" s="41"/>
      <c r="D122" s="41"/>
      <c r="E122" s="41"/>
      <c r="F122" s="41"/>
      <c r="G122" s="41"/>
      <c r="H122" s="41"/>
      <c r="I122" s="41"/>
      <c r="J122" s="41"/>
      <c r="K122" s="41"/>
      <c r="L122" s="36"/>
      <c r="M122" s="36"/>
      <c r="N122" s="36"/>
      <c r="O122" s="36"/>
      <c r="P122" s="36"/>
      <c r="Q122" s="36"/>
      <c r="R122" s="36"/>
      <c r="S122" s="36"/>
      <c r="T122" s="36"/>
      <c r="U122" s="36"/>
    </row>
    <row r="123" spans="1:30">
      <c r="A123" s="36" t="s">
        <v>122</v>
      </c>
      <c r="B123" s="36"/>
      <c r="C123" s="36"/>
      <c r="D123" s="36"/>
      <c r="E123" s="36"/>
      <c r="F123" s="36"/>
      <c r="G123" s="36"/>
      <c r="H123" s="36"/>
      <c r="I123" s="36"/>
      <c r="J123" s="36"/>
      <c r="K123" s="36"/>
      <c r="L123" s="36"/>
      <c r="M123" s="36"/>
      <c r="N123" s="36"/>
      <c r="O123" s="36"/>
      <c r="P123" s="36"/>
      <c r="Q123" s="36"/>
      <c r="R123" s="36"/>
      <c r="S123" s="36"/>
      <c r="T123" s="36"/>
      <c r="U123" s="36"/>
    </row>
    <row r="124" spans="1:30">
      <c r="A124" s="36" t="s">
        <v>123</v>
      </c>
      <c r="B124" s="36"/>
      <c r="C124" s="36"/>
      <c r="D124" s="36"/>
      <c r="E124" s="36"/>
      <c r="F124" s="36"/>
      <c r="G124" s="36"/>
      <c r="H124" s="36"/>
      <c r="I124" s="36"/>
      <c r="J124" s="36"/>
      <c r="K124" s="36"/>
      <c r="L124" s="36"/>
      <c r="M124" s="36"/>
      <c r="N124" s="36"/>
      <c r="O124" s="36"/>
      <c r="P124" s="36"/>
      <c r="Q124" s="36"/>
      <c r="R124" s="36"/>
      <c r="S124" s="36"/>
      <c r="T124" s="36"/>
      <c r="U124" s="36"/>
    </row>
    <row r="125" spans="1:30">
      <c r="A125" s="36" t="s">
        <v>65</v>
      </c>
      <c r="B125" s="36"/>
      <c r="C125" s="36"/>
      <c r="D125" s="36"/>
      <c r="E125" s="36"/>
      <c r="F125" s="36"/>
      <c r="G125" s="36"/>
      <c r="H125" s="36"/>
      <c r="I125" s="36"/>
      <c r="J125" s="36"/>
      <c r="K125" s="36"/>
      <c r="L125" s="36"/>
      <c r="M125" s="36"/>
      <c r="N125" s="36"/>
      <c r="O125" s="36"/>
      <c r="P125" s="36"/>
      <c r="Q125" s="36"/>
      <c r="R125" s="36"/>
      <c r="S125" s="36"/>
      <c r="T125" s="36"/>
      <c r="U125" s="36"/>
    </row>
    <row r="126" spans="1:30">
      <c r="A126" s="36" t="s">
        <v>59</v>
      </c>
      <c r="B126" s="36"/>
      <c r="C126" s="36"/>
      <c r="D126" s="36"/>
      <c r="E126" s="36"/>
      <c r="F126" s="36"/>
      <c r="G126" s="36"/>
      <c r="H126" s="36"/>
      <c r="I126" s="36"/>
      <c r="J126" s="36"/>
      <c r="K126" s="36"/>
      <c r="L126" s="36"/>
      <c r="M126" s="36"/>
      <c r="N126" s="36"/>
      <c r="O126" s="36"/>
      <c r="P126" s="36"/>
      <c r="Q126" s="36"/>
      <c r="R126" s="36"/>
      <c r="S126" s="36"/>
      <c r="T126" s="36"/>
      <c r="U126" s="36"/>
    </row>
    <row r="127" spans="1:30">
      <c r="A127" s="36" t="s">
        <v>66</v>
      </c>
      <c r="B127" s="36"/>
      <c r="C127" s="36"/>
      <c r="D127" s="36"/>
      <c r="E127" s="36"/>
      <c r="F127" s="36"/>
      <c r="G127" s="190"/>
      <c r="H127" s="190"/>
      <c r="I127" s="36"/>
      <c r="J127" s="36"/>
      <c r="K127" s="36"/>
      <c r="L127" s="36"/>
      <c r="M127" s="36"/>
      <c r="N127" s="36"/>
      <c r="O127" s="36"/>
      <c r="P127" s="36"/>
      <c r="Q127" s="36"/>
      <c r="R127" s="36"/>
      <c r="S127" s="36"/>
      <c r="T127" s="36"/>
      <c r="U127" s="36"/>
    </row>
    <row r="128" spans="1:30" ht="37.5" customHeight="1">
      <c r="A128" s="30" t="s">
        <v>29</v>
      </c>
      <c r="B128" s="30"/>
      <c r="C128" s="30" t="s">
        <v>214</v>
      </c>
      <c r="D128" s="50" t="s">
        <v>215</v>
      </c>
      <c r="E128" s="50"/>
      <c r="F128" s="36"/>
      <c r="G128" s="36"/>
      <c r="H128" s="36"/>
      <c r="I128" s="36"/>
      <c r="J128" s="36"/>
      <c r="K128" s="36"/>
      <c r="L128" s="36"/>
      <c r="M128" s="36"/>
      <c r="N128" s="36"/>
      <c r="O128" s="36"/>
      <c r="P128" s="36"/>
      <c r="Q128" s="36"/>
      <c r="R128" s="36"/>
      <c r="S128" s="36"/>
      <c r="T128" s="36"/>
      <c r="U128" s="36"/>
    </row>
    <row r="129" spans="1:30">
      <c r="A129" s="42"/>
      <c r="B129" s="86"/>
      <c r="C129" s="115">
        <f>P6</f>
        <v>0</v>
      </c>
      <c r="D129" s="134">
        <f>IFERROR(A129*C129/AA6*K84*0.28,0)</f>
        <v>0</v>
      </c>
      <c r="E129" s="158"/>
      <c r="F129" s="36"/>
      <c r="G129" s="191"/>
      <c r="H129" s="135"/>
      <c r="I129" s="36"/>
      <c r="J129" s="36"/>
      <c r="K129" s="36"/>
      <c r="L129" s="36"/>
      <c r="M129" s="36"/>
      <c r="N129" s="36"/>
      <c r="O129" s="36"/>
      <c r="P129" s="36"/>
      <c r="Q129" s="36"/>
      <c r="R129" s="36"/>
      <c r="S129" s="36"/>
      <c r="T129" s="36"/>
      <c r="U129" s="36"/>
    </row>
    <row r="130" spans="1:30">
      <c r="A130" s="43" t="s">
        <v>125</v>
      </c>
      <c r="B130" s="87"/>
      <c r="C130" s="116"/>
      <c r="D130" s="135"/>
      <c r="E130" s="135"/>
      <c r="F130" s="36"/>
      <c r="G130" s="135"/>
      <c r="H130" s="135"/>
      <c r="I130" s="36"/>
      <c r="J130" s="36"/>
      <c r="K130" s="36"/>
      <c r="L130" s="36"/>
      <c r="M130" s="36"/>
      <c r="N130" s="36"/>
      <c r="O130" s="36"/>
      <c r="P130" s="36"/>
      <c r="Q130" s="36"/>
      <c r="R130" s="36"/>
      <c r="S130" s="36"/>
      <c r="T130" s="36"/>
      <c r="U130" s="36"/>
    </row>
    <row r="131" spans="1:30">
      <c r="A131" s="44" t="s">
        <v>67</v>
      </c>
      <c r="B131" s="36"/>
      <c r="C131" s="36"/>
      <c r="D131" s="36"/>
      <c r="E131" s="36"/>
      <c r="F131" s="36"/>
      <c r="G131" s="36"/>
      <c r="H131" s="36"/>
      <c r="I131" s="184"/>
      <c r="J131" s="184"/>
      <c r="K131" s="36"/>
      <c r="L131" s="36"/>
      <c r="M131" s="36"/>
      <c r="N131" s="36"/>
      <c r="O131" s="36"/>
      <c r="P131" s="36"/>
      <c r="Q131" s="36"/>
      <c r="R131" s="36"/>
      <c r="S131" s="36"/>
      <c r="T131" s="36"/>
      <c r="U131" s="36"/>
    </row>
    <row r="132" spans="1:30" ht="14.25">
      <c r="A132" s="36" t="s">
        <v>48</v>
      </c>
      <c r="B132" s="36"/>
      <c r="C132" s="36"/>
      <c r="D132" s="36"/>
      <c r="E132" s="36"/>
      <c r="F132" s="36"/>
      <c r="G132" s="36"/>
      <c r="H132" s="36"/>
      <c r="I132" s="184" t="s">
        <v>97</v>
      </c>
      <c r="J132" s="184"/>
      <c r="K132" s="36"/>
      <c r="L132" s="36"/>
      <c r="M132" s="36"/>
      <c r="N132" s="36"/>
      <c r="O132" s="36"/>
      <c r="P132" s="36"/>
      <c r="Q132" s="36"/>
      <c r="R132" s="36"/>
      <c r="S132" s="36"/>
      <c r="T132" s="36"/>
      <c r="U132" s="36"/>
    </row>
    <row r="133" spans="1:30" ht="37.5" customHeight="1">
      <c r="A133" s="30" t="s">
        <v>71</v>
      </c>
      <c r="B133" s="30"/>
      <c r="C133" s="30" t="s">
        <v>214</v>
      </c>
      <c r="D133" s="50" t="s">
        <v>215</v>
      </c>
      <c r="E133" s="50"/>
      <c r="F133" s="36"/>
      <c r="G133" s="36"/>
      <c r="H133" s="36"/>
      <c r="I133" s="224" t="s">
        <v>229</v>
      </c>
      <c r="J133" s="242"/>
      <c r="K133" s="251"/>
      <c r="L133" s="36"/>
      <c r="M133" s="36"/>
      <c r="N133" s="36"/>
      <c r="O133" s="36"/>
      <c r="P133" s="36"/>
      <c r="Q133" s="36"/>
      <c r="R133" s="36"/>
      <c r="S133" s="36"/>
      <c r="T133" s="36"/>
      <c r="U133" s="36"/>
    </row>
    <row r="134" spans="1:30" ht="14.25">
      <c r="A134" s="45"/>
      <c r="B134" s="45"/>
      <c r="C134" s="115">
        <f>P6</f>
        <v>0</v>
      </c>
      <c r="D134" s="134">
        <f>IFERROR(A134*C134/AA6*K84*0.4,0)</f>
        <v>0</v>
      </c>
      <c r="E134" s="158"/>
      <c r="F134" s="36"/>
      <c r="G134" s="36"/>
      <c r="H134" s="36"/>
      <c r="I134" s="225">
        <f>D129+D134</f>
        <v>0</v>
      </c>
      <c r="J134" s="243"/>
      <c r="K134" s="252"/>
      <c r="L134" s="36"/>
      <c r="M134" s="36"/>
      <c r="N134" s="36"/>
      <c r="O134" s="36"/>
      <c r="P134" s="36"/>
      <c r="Q134" s="36"/>
      <c r="R134" s="36"/>
      <c r="S134" s="36"/>
      <c r="T134" s="36"/>
      <c r="U134" s="36"/>
    </row>
    <row r="135" spans="1:30">
      <c r="A135" s="36" t="s">
        <v>126</v>
      </c>
      <c r="B135" s="36"/>
      <c r="C135" s="36"/>
      <c r="D135" s="36"/>
      <c r="E135" s="36"/>
      <c r="F135" s="36"/>
      <c r="G135" s="36"/>
      <c r="H135" s="36"/>
      <c r="I135" s="36"/>
      <c r="J135" s="36"/>
      <c r="K135" s="36"/>
      <c r="L135" s="36"/>
      <c r="M135" s="36"/>
      <c r="N135" s="36"/>
      <c r="O135" s="36"/>
      <c r="P135" s="36"/>
      <c r="Q135" s="36"/>
      <c r="R135" s="36"/>
      <c r="S135" s="36"/>
      <c r="T135" s="36"/>
      <c r="U135" s="36"/>
    </row>
    <row r="136" spans="1:30">
      <c r="A136" s="44" t="s">
        <v>67</v>
      </c>
      <c r="B136" s="36"/>
      <c r="C136" s="36"/>
      <c r="D136" s="36"/>
      <c r="E136" s="36"/>
      <c r="F136" s="36"/>
      <c r="G136" s="36"/>
      <c r="H136" s="36"/>
      <c r="I136" s="36"/>
      <c r="J136" s="36"/>
      <c r="K136" s="36"/>
      <c r="L136" s="36"/>
      <c r="M136" s="36"/>
      <c r="N136" s="36"/>
      <c r="O136" s="36"/>
      <c r="P136" s="36"/>
      <c r="Q136" s="36"/>
      <c r="R136" s="36"/>
      <c r="S136" s="36"/>
      <c r="T136" s="36"/>
      <c r="U136" s="36"/>
    </row>
    <row r="137" spans="1:30">
      <c r="A137" s="44"/>
      <c r="B137" s="36"/>
      <c r="C137" s="36"/>
      <c r="D137" s="36"/>
      <c r="E137" s="36"/>
      <c r="F137" s="36"/>
      <c r="G137" s="36"/>
      <c r="H137" s="36"/>
      <c r="I137" s="36"/>
      <c r="J137" s="36"/>
      <c r="K137" s="36"/>
      <c r="L137" s="36"/>
      <c r="M137" s="36"/>
      <c r="N137" s="36"/>
      <c r="O137" s="36"/>
      <c r="P137" s="36"/>
      <c r="Q137" s="36"/>
      <c r="R137" s="36"/>
      <c r="S137" s="36"/>
      <c r="T137" s="36"/>
      <c r="U137" s="36"/>
    </row>
    <row r="138" spans="1:30">
      <c r="A138" s="44"/>
      <c r="B138" s="36"/>
      <c r="C138" s="36"/>
      <c r="D138" s="36"/>
      <c r="E138" s="36"/>
      <c r="F138" s="36"/>
      <c r="G138" s="36"/>
      <c r="H138" s="36"/>
      <c r="I138" s="36"/>
      <c r="J138" s="36"/>
      <c r="K138" s="36"/>
      <c r="L138" s="36"/>
      <c r="M138" s="36"/>
      <c r="N138" s="36"/>
      <c r="O138" s="36"/>
      <c r="P138" s="36"/>
      <c r="Q138" s="36"/>
      <c r="R138" s="36"/>
      <c r="S138" s="36"/>
      <c r="T138" s="36"/>
      <c r="U138" s="36"/>
    </row>
    <row r="139" spans="1:30" ht="17.25">
      <c r="A139" s="46" t="s">
        <v>168</v>
      </c>
      <c r="B139" s="9"/>
    </row>
    <row r="140" spans="1:30">
      <c r="A140" s="2" t="s">
        <v>43</v>
      </c>
      <c r="B140" s="36"/>
      <c r="C140" s="36"/>
      <c r="D140" s="36"/>
      <c r="E140" s="36"/>
      <c r="F140" s="36"/>
      <c r="G140" s="36"/>
      <c r="H140" s="36"/>
      <c r="I140" s="36"/>
      <c r="J140" s="36"/>
      <c r="K140" s="36"/>
      <c r="L140" s="36"/>
      <c r="M140" s="36"/>
      <c r="N140" s="36"/>
      <c r="O140" s="36"/>
      <c r="P140" s="36"/>
      <c r="Q140" s="36"/>
      <c r="R140" s="36"/>
      <c r="S140" s="36"/>
      <c r="T140" s="36"/>
      <c r="U140" s="36"/>
    </row>
    <row r="141" spans="1:30">
      <c r="A141" s="29" t="s">
        <v>79</v>
      </c>
    </row>
    <row r="142" spans="1:30" s="17" customFormat="1" ht="35.25" customHeight="1">
      <c r="A142" s="47"/>
      <c r="B142" s="47"/>
      <c r="C142" s="30" t="s">
        <v>258</v>
      </c>
      <c r="D142" s="48" t="s">
        <v>73</v>
      </c>
      <c r="E142" s="30" t="s">
        <v>74</v>
      </c>
      <c r="F142" s="48" t="s">
        <v>73</v>
      </c>
      <c r="G142" s="50" t="s">
        <v>69</v>
      </c>
      <c r="H142" s="48" t="s">
        <v>64</v>
      </c>
      <c r="I142" s="50" t="s">
        <v>259</v>
      </c>
      <c r="J142" s="50"/>
      <c r="K142" s="50"/>
      <c r="AA142" s="185"/>
      <c r="AB142" s="190"/>
      <c r="AC142" s="185"/>
      <c r="AD142" s="185"/>
    </row>
    <row r="143" spans="1:30">
      <c r="A143" s="48" t="s">
        <v>76</v>
      </c>
      <c r="B143" s="48"/>
      <c r="C143" s="117">
        <f>P6</f>
        <v>0</v>
      </c>
      <c r="D143" s="119" t="s">
        <v>73</v>
      </c>
      <c r="E143" s="159">
        <f>AA6</f>
        <v>0</v>
      </c>
      <c r="F143" s="119" t="s">
        <v>73</v>
      </c>
      <c r="G143" s="192">
        <f>IFERROR(Y6+AD6/AA6,0)</f>
        <v>0</v>
      </c>
      <c r="H143" s="119" t="s">
        <v>64</v>
      </c>
      <c r="I143" s="52">
        <f>IFERROR(C143/E143/G143,0)</f>
        <v>0</v>
      </c>
      <c r="J143" s="52"/>
      <c r="K143" s="52"/>
      <c r="N143" s="190"/>
      <c r="O143" s="22"/>
      <c r="P143" s="22"/>
      <c r="Q143" s="22"/>
      <c r="R143" s="22"/>
      <c r="S143" s="22"/>
      <c r="T143" s="22"/>
      <c r="U143" s="22"/>
      <c r="V143" s="22"/>
      <c r="W143" s="22"/>
      <c r="X143" s="22"/>
      <c r="Y143" s="22"/>
      <c r="Z143" s="22"/>
      <c r="AA143" s="40"/>
      <c r="AB143" s="40"/>
      <c r="AC143" s="169"/>
      <c r="AD143" s="169"/>
    </row>
    <row r="144" spans="1:30" ht="14.25">
      <c r="A144" s="48" t="s">
        <v>13</v>
      </c>
      <c r="B144" s="48"/>
      <c r="C144" s="117">
        <f>P7</f>
        <v>0</v>
      </c>
      <c r="D144" s="120"/>
      <c r="E144" s="160">
        <f>AA7</f>
        <v>0</v>
      </c>
      <c r="F144" s="180"/>
      <c r="G144" s="193">
        <f>IFERROR(Y7+AD7/AA7,0)</f>
        <v>0</v>
      </c>
      <c r="H144" s="180"/>
      <c r="I144" s="226">
        <f>IFERROR(C144/E144/G144,0)</f>
        <v>0</v>
      </c>
      <c r="J144" s="226"/>
      <c r="K144" s="226"/>
      <c r="N144" s="190"/>
      <c r="O144" s="22"/>
      <c r="P144" s="22"/>
      <c r="Q144" s="22"/>
      <c r="R144" s="22"/>
      <c r="S144" s="22"/>
      <c r="T144" s="22"/>
      <c r="U144" s="22"/>
      <c r="V144" s="22"/>
      <c r="W144" s="22"/>
      <c r="X144" s="22"/>
      <c r="Y144" s="22"/>
      <c r="Z144" s="22"/>
      <c r="AA144" s="40"/>
      <c r="AB144" s="40"/>
      <c r="AC144" s="169"/>
      <c r="AD144" s="169"/>
    </row>
    <row r="145" spans="1:31" ht="14.25">
      <c r="D145" s="70"/>
      <c r="E145" s="161" t="s">
        <v>260</v>
      </c>
      <c r="F145" s="181"/>
      <c r="G145" s="181"/>
      <c r="H145" s="208"/>
      <c r="I145" s="227">
        <f>SUM(I143:K144)</f>
        <v>0</v>
      </c>
      <c r="J145" s="227"/>
      <c r="K145" s="168"/>
      <c r="N145" s="22"/>
      <c r="O145" s="22"/>
      <c r="P145" s="22"/>
      <c r="Q145" s="22"/>
      <c r="R145" s="22"/>
      <c r="S145" s="22"/>
      <c r="T145" s="22"/>
      <c r="U145" s="22"/>
      <c r="V145" s="22"/>
      <c r="W145" s="22"/>
      <c r="X145" s="22"/>
      <c r="Y145" s="22"/>
      <c r="Z145" s="22"/>
      <c r="AA145" s="40"/>
      <c r="AB145" s="40"/>
      <c r="AC145" s="169"/>
      <c r="AD145" s="169"/>
    </row>
    <row r="146" spans="1:31" ht="11.25" customHeight="1">
      <c r="D146" s="70"/>
      <c r="E146" s="40"/>
      <c r="F146" s="40"/>
      <c r="G146" s="40"/>
      <c r="H146" s="40"/>
      <c r="I146" s="228"/>
      <c r="J146" s="228"/>
      <c r="K146" s="228"/>
      <c r="AA146" s="22"/>
      <c r="AB146" s="22"/>
      <c r="AC146" s="169"/>
      <c r="AD146" s="169"/>
    </row>
    <row r="147" spans="1:31">
      <c r="A147" s="35" t="s">
        <v>9</v>
      </c>
      <c r="B147" s="35"/>
      <c r="C147" s="35"/>
      <c r="D147" s="35"/>
      <c r="E147" s="35"/>
      <c r="F147" s="35"/>
      <c r="G147" s="35"/>
      <c r="H147" s="35"/>
      <c r="I147" s="35"/>
      <c r="J147" s="35"/>
      <c r="K147" s="35"/>
      <c r="N147" s="287"/>
      <c r="O147" s="287"/>
      <c r="P147" s="287"/>
      <c r="Q147" s="287"/>
      <c r="R147" s="287"/>
      <c r="S147" s="287"/>
      <c r="T147" s="287"/>
      <c r="U147" s="287"/>
      <c r="V147" s="287"/>
      <c r="W147" s="287"/>
      <c r="X147" s="287"/>
      <c r="Y147" s="287"/>
      <c r="Z147" s="287"/>
      <c r="AA147" s="287"/>
      <c r="AB147" s="287"/>
      <c r="AC147" s="287"/>
      <c r="AD147" s="287"/>
    </row>
    <row r="148" spans="1:31" ht="14.25">
      <c r="A148" s="49" t="s">
        <v>78</v>
      </c>
      <c r="B148" s="49"/>
      <c r="C148" s="49"/>
      <c r="D148" s="49"/>
      <c r="E148" s="49"/>
      <c r="F148" s="49"/>
      <c r="G148" s="49"/>
      <c r="N148" s="29" t="s">
        <v>82</v>
      </c>
    </row>
    <row r="149" spans="1:31" ht="40.5" customHeight="1">
      <c r="A149" s="50" t="s">
        <v>85</v>
      </c>
      <c r="B149" s="48" t="s">
        <v>60</v>
      </c>
      <c r="C149" s="50" t="s">
        <v>151</v>
      </c>
      <c r="D149" s="78" t="s">
        <v>64</v>
      </c>
      <c r="E149" s="50" t="s">
        <v>143</v>
      </c>
      <c r="F149" s="78" t="s">
        <v>41</v>
      </c>
      <c r="G149" s="30" t="s">
        <v>231</v>
      </c>
      <c r="H149" s="78" t="s">
        <v>64</v>
      </c>
      <c r="I149" s="50" t="s">
        <v>5</v>
      </c>
      <c r="J149" s="50"/>
      <c r="K149" s="50"/>
      <c r="N149" s="284" t="s">
        <v>86</v>
      </c>
      <c r="O149" s="303"/>
      <c r="P149" s="48">
        <v>1</v>
      </c>
      <c r="Q149" s="48">
        <v>2</v>
      </c>
      <c r="R149" s="48">
        <v>3</v>
      </c>
      <c r="S149" s="48">
        <v>4</v>
      </c>
      <c r="T149" s="48">
        <v>5</v>
      </c>
      <c r="U149" s="48">
        <v>6</v>
      </c>
      <c r="V149" s="48">
        <v>7</v>
      </c>
      <c r="W149" s="48">
        <v>8</v>
      </c>
      <c r="X149" s="48">
        <v>9</v>
      </c>
      <c r="Y149" s="48">
        <v>10</v>
      </c>
      <c r="Z149" s="48">
        <v>11</v>
      </c>
      <c r="AA149" s="48">
        <v>12</v>
      </c>
      <c r="AB149" s="108" t="s">
        <v>1</v>
      </c>
      <c r="AC149" s="344"/>
      <c r="AD149" s="350" t="s">
        <v>216</v>
      </c>
    </row>
    <row r="150" spans="1:31">
      <c r="A150" s="51"/>
      <c r="B150" s="88" t="s">
        <v>60</v>
      </c>
      <c r="C150" s="118"/>
      <c r="D150" s="88" t="s">
        <v>64</v>
      </c>
      <c r="E150" s="162">
        <f>A150*C150</f>
        <v>0</v>
      </c>
      <c r="F150" s="88" t="s">
        <v>41</v>
      </c>
      <c r="G150" s="88">
        <f>E143</f>
        <v>0</v>
      </c>
      <c r="H150" s="88" t="s">
        <v>64</v>
      </c>
      <c r="I150" s="52">
        <f>E150*G150</f>
        <v>0</v>
      </c>
      <c r="J150" s="52"/>
      <c r="K150" s="52"/>
      <c r="N150" s="288" t="s">
        <v>76</v>
      </c>
      <c r="O150" s="304"/>
      <c r="P150" s="31"/>
      <c r="Q150" s="31"/>
      <c r="R150" s="31"/>
      <c r="S150" s="31"/>
      <c r="T150" s="31"/>
      <c r="U150" s="31"/>
      <c r="V150" s="31"/>
      <c r="W150" s="31"/>
      <c r="X150" s="31"/>
      <c r="Y150" s="31"/>
      <c r="Z150" s="31"/>
      <c r="AA150" s="31"/>
      <c r="AB150" s="39">
        <f>SUM(P150:AA150)</f>
        <v>0</v>
      </c>
      <c r="AC150" s="344"/>
      <c r="AD150" s="351">
        <f>J143*AB150</f>
        <v>0</v>
      </c>
    </row>
    <row r="151" spans="1:31">
      <c r="N151" s="288" t="s">
        <v>13</v>
      </c>
      <c r="O151" s="304"/>
      <c r="P151" s="31"/>
      <c r="Q151" s="31"/>
      <c r="R151" s="31"/>
      <c r="S151" s="31"/>
      <c r="T151" s="31"/>
      <c r="U151" s="31"/>
      <c r="V151" s="31"/>
      <c r="W151" s="31"/>
      <c r="X151" s="31"/>
      <c r="Y151" s="31"/>
      <c r="Z151" s="31"/>
      <c r="AA151" s="31"/>
      <c r="AB151" s="39">
        <f>SUM(P151:AA151)</f>
        <v>0</v>
      </c>
      <c r="AC151" s="344"/>
      <c r="AD151" s="351">
        <f>J144*AB151</f>
        <v>0</v>
      </c>
    </row>
    <row r="152" spans="1:31" ht="14.25">
      <c r="A152" s="30" t="s">
        <v>161</v>
      </c>
      <c r="B152" s="30"/>
      <c r="C152" s="119" t="s">
        <v>41</v>
      </c>
      <c r="D152" s="136" t="s">
        <v>5</v>
      </c>
      <c r="E152" s="163"/>
      <c r="F152" s="182"/>
      <c r="G152" s="194" t="s">
        <v>64</v>
      </c>
      <c r="H152" s="209" t="s">
        <v>215</v>
      </c>
      <c r="I152" s="229"/>
      <c r="J152" s="229"/>
      <c r="K152" s="253"/>
      <c r="AB152" s="81"/>
      <c r="AC152" s="81"/>
      <c r="AD152" s="352">
        <f>SUM(AD150:AD151)</f>
        <v>0</v>
      </c>
    </row>
    <row r="153" spans="1:31">
      <c r="A153" s="30"/>
      <c r="B153" s="30"/>
      <c r="C153" s="120"/>
      <c r="D153" s="137"/>
      <c r="E153" s="164"/>
      <c r="F153" s="183"/>
      <c r="G153" s="195"/>
      <c r="H153" s="210"/>
      <c r="I153" s="230"/>
      <c r="J153" s="230"/>
      <c r="K153" s="254"/>
      <c r="N153" s="184"/>
      <c r="O153" s="184"/>
      <c r="P153" s="184"/>
      <c r="Q153" s="184"/>
      <c r="R153" s="184"/>
      <c r="S153" s="184"/>
      <c r="T153" s="184"/>
      <c r="U153" s="294"/>
      <c r="V153" s="294"/>
      <c r="W153" s="330"/>
      <c r="X153" s="330"/>
      <c r="Y153" s="330"/>
      <c r="Z153" s="330"/>
      <c r="AA153" s="330"/>
    </row>
    <row r="154" spans="1:31" ht="14.25">
      <c r="A154" s="52">
        <f>I145</f>
        <v>0</v>
      </c>
      <c r="B154" s="52"/>
      <c r="C154" s="88" t="s">
        <v>41</v>
      </c>
      <c r="D154" s="52">
        <f>I150</f>
        <v>0</v>
      </c>
      <c r="E154" s="52"/>
      <c r="F154" s="52"/>
      <c r="G154" s="189" t="s">
        <v>64</v>
      </c>
      <c r="H154" s="211">
        <f>A154*D154</f>
        <v>0</v>
      </c>
      <c r="I154" s="231"/>
      <c r="J154" s="231"/>
      <c r="K154" s="255"/>
      <c r="N154" s="70"/>
      <c r="O154" s="70"/>
      <c r="P154" s="70"/>
      <c r="Q154" s="70"/>
      <c r="R154" s="70"/>
      <c r="S154" s="70"/>
      <c r="T154" s="70"/>
      <c r="U154" s="330"/>
      <c r="V154" s="330"/>
      <c r="W154" s="22"/>
      <c r="X154" s="22"/>
    </row>
    <row r="155" spans="1:31" ht="6" customHeight="1">
      <c r="A155" s="40"/>
      <c r="B155" s="40"/>
      <c r="C155" s="40"/>
      <c r="D155" s="40"/>
      <c r="E155" s="40"/>
      <c r="F155" s="40"/>
      <c r="G155" s="40"/>
      <c r="H155" s="40"/>
      <c r="I155" s="40"/>
      <c r="J155" s="40"/>
      <c r="K155" s="40"/>
    </row>
    <row r="156" spans="1:31">
      <c r="A156" s="36"/>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row>
    <row r="157" spans="1:31" ht="17.25">
      <c r="A157" s="46" t="s">
        <v>169</v>
      </c>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row>
    <row r="158" spans="1:31">
      <c r="A158" s="2" t="s">
        <v>87</v>
      </c>
      <c r="B158" s="36"/>
      <c r="C158" s="36"/>
      <c r="D158" s="36"/>
      <c r="E158" s="36"/>
      <c r="F158" s="36"/>
      <c r="G158" s="36"/>
      <c r="H158" s="36"/>
      <c r="I158" s="36"/>
      <c r="J158" s="36"/>
      <c r="K158" s="36"/>
      <c r="L158" s="36"/>
      <c r="M158" s="36"/>
      <c r="N158" s="36"/>
      <c r="O158" s="36"/>
      <c r="P158" s="36"/>
      <c r="Q158" s="36"/>
      <c r="R158" s="36"/>
      <c r="S158" s="36"/>
      <c r="T158" s="36"/>
      <c r="U158" s="36"/>
    </row>
    <row r="159" spans="1:31">
      <c r="A159" s="2"/>
      <c r="B159" s="36"/>
      <c r="C159" s="36"/>
      <c r="D159" s="36"/>
      <c r="E159" s="36"/>
      <c r="F159" s="36"/>
      <c r="G159" s="36"/>
      <c r="H159" s="36"/>
      <c r="I159" s="36"/>
      <c r="J159" s="36"/>
      <c r="K159" s="36"/>
      <c r="L159" s="36"/>
      <c r="M159" s="36"/>
      <c r="N159" s="36"/>
      <c r="O159" s="36"/>
      <c r="P159" s="36"/>
      <c r="Q159" s="36"/>
      <c r="R159" s="36"/>
      <c r="S159" s="36"/>
      <c r="T159" s="36"/>
      <c r="U159" s="36"/>
    </row>
    <row r="160" spans="1:31" ht="14.25" customHeight="1">
      <c r="A160" s="35" t="s">
        <v>149</v>
      </c>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row>
    <row r="161" spans="1:31">
      <c r="A161" s="35" t="s">
        <v>121</v>
      </c>
      <c r="B161" s="36"/>
      <c r="C161" s="36"/>
      <c r="D161" s="36"/>
      <c r="E161" s="36"/>
      <c r="F161" s="36"/>
      <c r="G161" s="36"/>
      <c r="H161" s="36"/>
      <c r="I161" s="36"/>
      <c r="J161" s="36"/>
      <c r="K161" s="36"/>
      <c r="L161" s="36"/>
      <c r="M161" s="36"/>
      <c r="N161" s="36"/>
      <c r="O161" s="36"/>
      <c r="P161" s="36"/>
      <c r="Q161" s="36"/>
      <c r="R161" s="36"/>
      <c r="S161" s="36"/>
      <c r="T161" s="36"/>
      <c r="U161" s="36"/>
    </row>
    <row r="162" spans="1:31">
      <c r="A162" s="36" t="s">
        <v>124</v>
      </c>
      <c r="B162" s="2"/>
      <c r="C162" s="2"/>
      <c r="D162" s="67"/>
      <c r="E162" s="2"/>
      <c r="F162" s="2"/>
      <c r="G162" s="40"/>
      <c r="H162" s="2"/>
      <c r="I162" s="2"/>
      <c r="J162" s="2"/>
      <c r="K162" s="2"/>
      <c r="L162" s="2"/>
      <c r="M162" s="2"/>
      <c r="N162" s="2"/>
      <c r="O162" s="2"/>
      <c r="P162" s="2"/>
      <c r="Q162" s="2"/>
      <c r="R162" s="2"/>
      <c r="S162" s="2"/>
      <c r="T162" s="2"/>
      <c r="U162" s="2"/>
      <c r="V162" s="2"/>
      <c r="W162" s="2"/>
      <c r="X162" s="2"/>
      <c r="Y162" s="2"/>
      <c r="Z162" s="2"/>
      <c r="AA162" s="2"/>
      <c r="AB162" s="2"/>
      <c r="AC162" s="2"/>
      <c r="AD162" s="2"/>
      <c r="AE162" s="2"/>
    </row>
    <row r="163" spans="1:31">
      <c r="A163" s="36" t="s">
        <v>120</v>
      </c>
      <c r="B163" s="2"/>
      <c r="C163" s="2"/>
      <c r="D163" s="67"/>
      <c r="E163" s="2"/>
      <c r="F163" s="2"/>
      <c r="G163" s="40"/>
      <c r="H163" s="2"/>
      <c r="I163" s="2"/>
      <c r="J163" s="2"/>
      <c r="K163" s="2"/>
      <c r="L163" s="2"/>
      <c r="M163" s="2"/>
      <c r="N163" s="2"/>
      <c r="O163" s="2"/>
      <c r="P163" s="2"/>
      <c r="Q163" s="2"/>
      <c r="R163" s="2"/>
      <c r="S163" s="2"/>
      <c r="T163" s="2"/>
      <c r="U163" s="2"/>
      <c r="V163" s="2"/>
      <c r="W163" s="2"/>
      <c r="X163" s="2"/>
      <c r="Y163" s="2"/>
      <c r="Z163" s="2"/>
      <c r="AA163" s="2"/>
      <c r="AB163" s="2"/>
      <c r="AC163" s="2"/>
      <c r="AD163" s="2"/>
      <c r="AE163" s="2"/>
    </row>
    <row r="164" spans="1:31">
      <c r="A164" s="36"/>
      <c r="B164" s="2"/>
      <c r="C164" s="2"/>
      <c r="D164" s="67"/>
      <c r="E164" s="2"/>
      <c r="F164" s="2"/>
      <c r="G164" s="40"/>
      <c r="H164" s="2"/>
      <c r="I164" s="2"/>
      <c r="J164" s="2"/>
      <c r="K164" s="2"/>
      <c r="L164" s="2"/>
      <c r="M164" s="2"/>
      <c r="N164" s="2"/>
      <c r="O164" s="2"/>
      <c r="P164" s="2"/>
      <c r="Q164" s="2"/>
      <c r="R164" s="2"/>
      <c r="S164" s="2"/>
      <c r="T164" s="2"/>
      <c r="U164" s="2"/>
      <c r="V164" s="2"/>
      <c r="W164" s="2"/>
      <c r="X164" s="2"/>
      <c r="Y164" s="2"/>
      <c r="Z164" s="2"/>
      <c r="AA164" s="2"/>
      <c r="AB164" s="2"/>
      <c r="AC164" s="2"/>
      <c r="AD164" s="2"/>
      <c r="AE164" s="2"/>
    </row>
    <row r="165" spans="1:31">
      <c r="A165" s="53" t="s">
        <v>144</v>
      </c>
      <c r="B165" s="2"/>
      <c r="C165" s="2"/>
      <c r="D165" s="138"/>
      <c r="E165" s="2"/>
      <c r="F165" s="2"/>
      <c r="G165" s="196"/>
      <c r="H165" s="201"/>
      <c r="I165" s="2"/>
      <c r="J165" s="2"/>
      <c r="K165" s="2"/>
      <c r="L165" s="2"/>
      <c r="M165" s="2"/>
      <c r="N165" s="2"/>
      <c r="O165" s="2"/>
      <c r="P165" s="2"/>
      <c r="Q165" s="2"/>
      <c r="R165" s="2"/>
      <c r="S165" s="2"/>
      <c r="T165" s="2"/>
      <c r="U165" s="2"/>
      <c r="V165" s="2"/>
      <c r="W165" s="2"/>
      <c r="X165" s="2"/>
      <c r="Y165" s="2"/>
      <c r="Z165" s="2"/>
      <c r="AA165" s="2"/>
      <c r="AB165" s="2"/>
      <c r="AC165" s="2"/>
      <c r="AD165" s="2"/>
      <c r="AE165" s="2"/>
    </row>
    <row r="166" spans="1:31">
      <c r="A166" s="36" t="s">
        <v>145</v>
      </c>
      <c r="B166" s="2"/>
      <c r="C166" s="2"/>
      <c r="D166" s="67"/>
      <c r="E166" s="2"/>
      <c r="F166" s="2"/>
      <c r="G166" s="40"/>
      <c r="H166" s="40"/>
      <c r="I166" s="2"/>
      <c r="J166" s="2"/>
      <c r="K166" s="2"/>
      <c r="L166" s="2"/>
      <c r="M166" s="2"/>
      <c r="N166" s="2"/>
      <c r="O166" s="2"/>
      <c r="P166" s="2"/>
      <c r="Q166" s="2"/>
      <c r="R166" s="2"/>
      <c r="S166" s="2"/>
      <c r="T166" s="2"/>
      <c r="U166" s="2"/>
      <c r="V166" s="2"/>
      <c r="W166" s="2"/>
      <c r="X166" s="2"/>
      <c r="Y166" s="2"/>
      <c r="Z166" s="2"/>
      <c r="AA166" s="2"/>
      <c r="AB166" s="2"/>
      <c r="AC166" s="2"/>
      <c r="AD166" s="2"/>
      <c r="AE166" s="2"/>
    </row>
    <row r="167" spans="1:31">
      <c r="A167" s="36" t="s">
        <v>147</v>
      </c>
      <c r="B167" s="2"/>
      <c r="C167" s="2"/>
      <c r="D167" s="67"/>
      <c r="E167" s="2"/>
      <c r="F167" s="2"/>
      <c r="G167" s="40"/>
      <c r="H167" s="40"/>
      <c r="I167" s="2"/>
      <c r="J167" s="36"/>
      <c r="K167" s="36"/>
      <c r="L167" s="2"/>
      <c r="M167" s="2"/>
      <c r="N167" s="2"/>
      <c r="O167" s="2"/>
      <c r="P167" s="2"/>
      <c r="Q167" s="2"/>
      <c r="R167" s="2"/>
      <c r="S167" s="2"/>
      <c r="T167" s="2"/>
      <c r="U167" s="2"/>
      <c r="V167" s="2"/>
      <c r="W167" s="2"/>
      <c r="X167" s="2"/>
      <c r="Y167" s="2"/>
      <c r="Z167" s="2"/>
      <c r="AA167" s="2"/>
      <c r="AB167" s="2"/>
      <c r="AC167" s="2"/>
      <c r="AD167" s="2"/>
      <c r="AE167" s="2"/>
    </row>
    <row r="168" spans="1:31">
      <c r="A168" s="36"/>
      <c r="B168" s="2"/>
      <c r="C168" s="2"/>
      <c r="D168" s="67"/>
      <c r="E168" s="2"/>
      <c r="F168" s="2"/>
      <c r="G168" s="40"/>
      <c r="H168" s="2"/>
      <c r="I168" s="2"/>
      <c r="J168" s="2"/>
      <c r="K168" s="2"/>
      <c r="L168" s="2"/>
      <c r="M168" s="2"/>
      <c r="N168" s="2"/>
      <c r="O168" s="2"/>
      <c r="P168" s="2"/>
      <c r="Q168" s="2"/>
      <c r="R168" s="2"/>
      <c r="S168" s="2"/>
      <c r="T168" s="2"/>
      <c r="U168" s="2"/>
      <c r="V168" s="2"/>
      <c r="W168" s="2"/>
      <c r="X168" s="2"/>
      <c r="Y168" s="2"/>
      <c r="Z168" s="2"/>
      <c r="AA168" s="2"/>
      <c r="AB168" s="2"/>
      <c r="AC168" s="2"/>
      <c r="AD168" s="2"/>
      <c r="AE168" s="2"/>
    </row>
    <row r="169" spans="1:31">
      <c r="A169" s="2" t="s">
        <v>242</v>
      </c>
      <c r="B169" s="2"/>
      <c r="C169" s="2"/>
      <c r="D169" s="67"/>
      <c r="E169" s="2"/>
      <c r="F169" s="2"/>
      <c r="G169" s="40"/>
      <c r="H169" s="2"/>
      <c r="I169" s="2"/>
      <c r="J169" s="2"/>
      <c r="K169" s="2"/>
      <c r="L169" s="2"/>
      <c r="M169" s="2"/>
      <c r="N169" s="2"/>
      <c r="O169" s="2"/>
      <c r="P169" s="2"/>
      <c r="Q169" s="2"/>
      <c r="R169" s="2"/>
      <c r="S169" s="2"/>
      <c r="T169" s="2"/>
      <c r="U169" s="2"/>
      <c r="V169" s="2"/>
      <c r="W169" s="2"/>
      <c r="X169" s="2"/>
      <c r="Y169" s="2"/>
      <c r="Z169" s="2"/>
      <c r="AA169" s="2"/>
      <c r="AB169" s="2"/>
      <c r="AC169" s="2"/>
      <c r="AD169" s="2"/>
      <c r="AE169" s="2"/>
    </row>
    <row r="170" spans="1:31">
      <c r="A170" s="36" t="s">
        <v>127</v>
      </c>
      <c r="B170" s="2"/>
      <c r="C170" s="2"/>
      <c r="D170" s="67"/>
      <c r="E170" s="2"/>
      <c r="F170" s="2"/>
      <c r="G170" s="40"/>
      <c r="H170" s="2"/>
      <c r="I170" s="2"/>
      <c r="J170" s="2"/>
      <c r="K170" s="2"/>
      <c r="L170" s="2"/>
      <c r="M170" s="2"/>
      <c r="N170" s="2"/>
      <c r="O170" s="2"/>
      <c r="P170" s="2"/>
      <c r="Q170" s="2"/>
      <c r="R170" s="2"/>
      <c r="S170" s="2"/>
      <c r="T170" s="2"/>
      <c r="U170" s="2"/>
      <c r="V170" s="2"/>
      <c r="W170" s="2"/>
      <c r="X170" s="2"/>
      <c r="Y170" s="2"/>
      <c r="Z170" s="2"/>
      <c r="AA170" s="2"/>
      <c r="AB170" s="2"/>
      <c r="AC170" s="2"/>
      <c r="AD170" s="2"/>
      <c r="AE170" s="2"/>
    </row>
    <row r="171" spans="1:31" ht="14.25">
      <c r="A171" s="36" t="s">
        <v>142</v>
      </c>
      <c r="B171" s="2"/>
      <c r="C171" s="2"/>
      <c r="D171" s="67"/>
      <c r="E171" s="2"/>
      <c r="F171" s="2"/>
      <c r="G171" s="40"/>
      <c r="H171" s="2"/>
      <c r="I171" s="2"/>
      <c r="J171" s="2"/>
      <c r="K171" s="2"/>
      <c r="L171" s="2"/>
      <c r="M171" s="2"/>
      <c r="N171" s="2"/>
      <c r="O171" s="2"/>
      <c r="P171" s="2"/>
      <c r="Q171" s="2"/>
      <c r="R171" s="2"/>
      <c r="S171" s="2"/>
      <c r="T171" s="2"/>
      <c r="U171" s="2"/>
      <c r="V171" s="2"/>
      <c r="W171" s="2"/>
      <c r="X171" s="2"/>
      <c r="Y171" s="2"/>
      <c r="Z171" s="2"/>
      <c r="AA171" s="2"/>
      <c r="AB171" s="2"/>
      <c r="AC171" s="2"/>
      <c r="AD171" s="2"/>
      <c r="AE171" s="2"/>
    </row>
    <row r="172" spans="1:31" ht="27.75" customHeight="1">
      <c r="A172" s="47"/>
      <c r="B172" s="47"/>
      <c r="C172" s="121" t="s">
        <v>232</v>
      </c>
      <c r="D172" s="30" t="s">
        <v>191</v>
      </c>
      <c r="E172" s="30"/>
      <c r="F172" s="30" t="s">
        <v>88</v>
      </c>
      <c r="G172" s="56" t="s">
        <v>206</v>
      </c>
      <c r="H172" s="56"/>
      <c r="I172" s="56"/>
      <c r="J172" s="2"/>
      <c r="K172" s="256" t="s">
        <v>218</v>
      </c>
      <c r="L172" s="269"/>
      <c r="M172" s="269"/>
      <c r="N172" s="289"/>
      <c r="O172" s="280">
        <f>G173+G174</f>
        <v>0</v>
      </c>
      <c r="P172" s="233"/>
      <c r="Q172" s="2"/>
      <c r="R172" s="2"/>
      <c r="S172" s="2"/>
      <c r="T172" s="2"/>
      <c r="U172" s="2"/>
      <c r="V172" s="2"/>
      <c r="W172" s="2"/>
      <c r="X172" s="2"/>
      <c r="Y172" s="2"/>
      <c r="Z172" s="2"/>
      <c r="AA172" s="2"/>
      <c r="AB172" s="2"/>
      <c r="AC172" s="2"/>
      <c r="AD172" s="2"/>
      <c r="AE172" s="2"/>
    </row>
    <row r="173" spans="1:31" ht="30.75" customHeight="1">
      <c r="A173" s="30" t="s">
        <v>90</v>
      </c>
      <c r="B173" s="30"/>
      <c r="C173" s="118"/>
      <c r="D173" s="139">
        <f>P6/12</f>
        <v>0</v>
      </c>
      <c r="E173" s="165"/>
      <c r="F173" s="74"/>
      <c r="G173" s="139">
        <f>C173*D173*F173*0.28</f>
        <v>0</v>
      </c>
      <c r="H173" s="212"/>
      <c r="I173" s="165"/>
      <c r="J173" s="2"/>
      <c r="K173" s="2"/>
      <c r="L173" s="2"/>
      <c r="M173" s="2"/>
      <c r="N173" s="2"/>
      <c r="O173" s="2"/>
      <c r="P173" s="2"/>
      <c r="Q173" s="2"/>
      <c r="R173" s="2"/>
      <c r="S173" s="2"/>
      <c r="T173" s="2"/>
      <c r="U173" s="2"/>
      <c r="V173" s="2"/>
      <c r="W173" s="2"/>
      <c r="X173" s="2"/>
      <c r="Y173" s="2"/>
      <c r="Z173" s="2"/>
      <c r="AA173" s="2"/>
      <c r="AB173" s="2"/>
      <c r="AC173" s="2"/>
      <c r="AD173" s="2"/>
      <c r="AE173" s="2"/>
    </row>
    <row r="174" spans="1:31" ht="30.75" customHeight="1">
      <c r="A174" s="30" t="s">
        <v>89</v>
      </c>
      <c r="B174" s="30"/>
      <c r="C174" s="118"/>
      <c r="D174" s="139">
        <f>P6/12</f>
        <v>0</v>
      </c>
      <c r="E174" s="165"/>
      <c r="F174" s="74"/>
      <c r="G174" s="139">
        <f>C174*D174*F174*0.28</f>
        <v>0</v>
      </c>
      <c r="H174" s="212"/>
      <c r="I174" s="165"/>
      <c r="J174" s="2"/>
      <c r="K174" s="2"/>
      <c r="L174" s="2"/>
      <c r="M174" s="2"/>
      <c r="N174" s="2"/>
      <c r="O174" s="2"/>
      <c r="P174" s="2"/>
      <c r="Q174" s="2"/>
      <c r="R174" s="2"/>
      <c r="S174" s="2"/>
      <c r="T174" s="2"/>
      <c r="U174" s="2"/>
      <c r="V174" s="2"/>
      <c r="W174" s="2"/>
      <c r="X174" s="2"/>
      <c r="Y174" s="2"/>
      <c r="Z174" s="2"/>
      <c r="AA174" s="2"/>
      <c r="AB174" s="2"/>
      <c r="AC174" s="2"/>
      <c r="AD174" s="2"/>
      <c r="AE174" s="2"/>
    </row>
    <row r="175" spans="1:31">
      <c r="A175" s="36"/>
      <c r="B175" s="2"/>
      <c r="C175" s="2"/>
      <c r="D175" s="67"/>
      <c r="E175" s="2"/>
      <c r="F175" s="2"/>
      <c r="G175" s="40"/>
      <c r="H175" s="2"/>
      <c r="I175" s="2"/>
      <c r="J175" s="2"/>
      <c r="K175" s="2"/>
      <c r="L175" s="2"/>
      <c r="M175" s="2"/>
      <c r="N175" s="2"/>
      <c r="O175" s="2"/>
      <c r="P175" s="2"/>
      <c r="Q175" s="2"/>
      <c r="R175" s="2"/>
      <c r="S175" s="2"/>
      <c r="T175" s="2"/>
      <c r="U175" s="2"/>
      <c r="V175" s="2"/>
      <c r="W175" s="2"/>
      <c r="X175" s="2"/>
      <c r="Y175" s="2"/>
      <c r="Z175" s="2"/>
      <c r="AA175" s="2"/>
      <c r="AB175" s="2"/>
      <c r="AC175" s="2"/>
      <c r="AD175" s="2"/>
      <c r="AE175" s="2"/>
    </row>
    <row r="176" spans="1:31">
      <c r="A176" s="53" t="s">
        <v>22</v>
      </c>
      <c r="B176" s="2"/>
      <c r="C176" s="2"/>
      <c r="D176" s="67"/>
      <c r="E176" s="2"/>
      <c r="F176" s="2"/>
      <c r="G176" s="53" t="s">
        <v>4</v>
      </c>
      <c r="H176" s="40"/>
      <c r="I176" s="2"/>
      <c r="J176" s="2"/>
      <c r="K176" s="2"/>
      <c r="L176" s="2"/>
      <c r="M176" s="2"/>
      <c r="N176" s="2"/>
      <c r="O176" s="2"/>
      <c r="P176" s="2"/>
      <c r="Q176" s="2"/>
      <c r="R176" s="2"/>
      <c r="S176" s="2"/>
      <c r="T176" s="2"/>
      <c r="U176" s="2"/>
      <c r="V176" s="2"/>
      <c r="W176" s="2"/>
      <c r="X176" s="2"/>
      <c r="Y176" s="2"/>
      <c r="Z176" s="2"/>
      <c r="AA176" s="2"/>
      <c r="AB176" s="2"/>
      <c r="AC176" s="2"/>
      <c r="AD176" s="2"/>
      <c r="AE176" s="2"/>
    </row>
    <row r="177" spans="1:32">
      <c r="A177" s="54" t="s">
        <v>83</v>
      </c>
      <c r="B177" s="54"/>
      <c r="C177" s="54"/>
      <c r="D177" s="140">
        <v>8.e-002</v>
      </c>
      <c r="E177" s="2"/>
      <c r="F177" s="184"/>
      <c r="G177" s="54" t="s">
        <v>83</v>
      </c>
      <c r="H177" s="54"/>
      <c r="I177" s="54"/>
      <c r="J177" s="244">
        <v>0.11</v>
      </c>
      <c r="K177" s="2"/>
      <c r="L177" s="2"/>
      <c r="M177" s="2"/>
      <c r="N177" s="2"/>
      <c r="O177" s="2"/>
      <c r="P177" s="2"/>
      <c r="Q177" s="2"/>
      <c r="R177" s="2"/>
      <c r="S177" s="2"/>
      <c r="T177" s="2"/>
      <c r="U177" s="2"/>
      <c r="V177" s="2"/>
      <c r="W177" s="2"/>
      <c r="X177" s="2"/>
      <c r="Y177" s="2"/>
      <c r="Z177" s="2"/>
      <c r="AA177" s="2"/>
      <c r="AB177" s="2"/>
      <c r="AC177" s="2"/>
      <c r="AD177" s="2"/>
      <c r="AE177" s="2"/>
    </row>
    <row r="178" spans="1:32">
      <c r="A178" s="54" t="s">
        <v>0</v>
      </c>
      <c r="B178" s="54"/>
      <c r="C178" s="54"/>
      <c r="D178" s="140">
        <v>0.15</v>
      </c>
      <c r="E178" s="2"/>
      <c r="F178" s="184"/>
      <c r="G178" s="54" t="s">
        <v>0</v>
      </c>
      <c r="H178" s="54"/>
      <c r="I178" s="54"/>
      <c r="J178" s="244">
        <v>0.14000000000000001</v>
      </c>
      <c r="K178" s="2"/>
      <c r="L178" s="2"/>
      <c r="M178" s="2"/>
      <c r="N178" s="2"/>
      <c r="O178" s="2"/>
      <c r="P178" s="2"/>
      <c r="Q178" s="2"/>
      <c r="R178" s="2"/>
      <c r="S178" s="2"/>
      <c r="T178" s="2"/>
      <c r="U178" s="2"/>
      <c r="V178" s="2"/>
      <c r="W178" s="2"/>
      <c r="X178" s="2"/>
      <c r="Y178" s="2"/>
      <c r="Z178" s="2"/>
      <c r="AA178" s="2"/>
      <c r="AB178" s="2"/>
      <c r="AC178" s="2"/>
      <c r="AD178" s="2"/>
      <c r="AE178" s="2"/>
    </row>
    <row r="179" spans="1:32">
      <c r="A179" s="43" t="s">
        <v>125</v>
      </c>
      <c r="B179" s="87"/>
      <c r="C179" s="116"/>
      <c r="D179" s="135"/>
      <c r="E179" s="135"/>
      <c r="F179" s="36"/>
      <c r="G179" s="135"/>
      <c r="H179" s="135"/>
      <c r="I179" s="36"/>
      <c r="J179" s="36"/>
      <c r="K179" s="36"/>
      <c r="L179" s="36"/>
      <c r="M179" s="36"/>
      <c r="N179" s="36"/>
      <c r="O179" s="36"/>
      <c r="P179" s="36"/>
      <c r="Q179" s="36"/>
      <c r="R179" s="36"/>
      <c r="S179" s="36"/>
      <c r="T179" s="36"/>
      <c r="U179" s="36"/>
    </row>
    <row r="180" spans="1:32">
      <c r="A180" s="44" t="s">
        <v>54</v>
      </c>
      <c r="B180" s="36"/>
      <c r="C180" s="36"/>
      <c r="D180" s="36"/>
      <c r="E180" s="36"/>
      <c r="F180" s="36"/>
      <c r="G180" s="36"/>
      <c r="H180" s="36"/>
      <c r="I180" s="36"/>
      <c r="J180" s="36"/>
      <c r="K180" s="36"/>
      <c r="L180" s="36"/>
      <c r="M180" s="36"/>
      <c r="N180" s="36"/>
      <c r="O180" s="36"/>
      <c r="P180" s="36"/>
      <c r="Q180" s="36"/>
      <c r="R180" s="36"/>
      <c r="S180" s="36"/>
      <c r="T180" s="36"/>
      <c r="U180" s="36"/>
    </row>
    <row r="181" spans="1:32">
      <c r="A181" s="36"/>
      <c r="B181" s="2"/>
      <c r="C181" s="2"/>
      <c r="D181" s="67"/>
      <c r="E181" s="2"/>
      <c r="F181" s="2"/>
      <c r="G181" s="40"/>
      <c r="H181" s="2"/>
      <c r="I181" s="2"/>
      <c r="J181" s="2"/>
      <c r="K181" s="2"/>
      <c r="L181" s="2"/>
      <c r="M181" s="2"/>
      <c r="N181" s="2"/>
      <c r="O181" s="2"/>
      <c r="P181" s="2"/>
      <c r="Q181" s="2"/>
      <c r="R181" s="2"/>
      <c r="S181" s="2"/>
      <c r="T181" s="2"/>
      <c r="U181" s="2"/>
      <c r="V181" s="2"/>
      <c r="W181" s="2"/>
      <c r="X181" s="2"/>
      <c r="Y181" s="2"/>
      <c r="Z181" s="2"/>
      <c r="AA181" s="2"/>
      <c r="AB181" s="2"/>
      <c r="AC181" s="2"/>
      <c r="AD181" s="2"/>
      <c r="AE181" s="2"/>
    </row>
    <row r="182" spans="1:32">
      <c r="A182" s="35" t="s">
        <v>171</v>
      </c>
      <c r="B182" s="2"/>
      <c r="C182" s="2"/>
      <c r="D182" s="67"/>
      <c r="E182" s="2"/>
      <c r="F182" s="2"/>
      <c r="G182" s="40"/>
      <c r="H182" s="2"/>
      <c r="I182" s="2"/>
      <c r="J182" s="2"/>
      <c r="K182" s="2"/>
      <c r="L182" s="2"/>
      <c r="M182" s="2"/>
      <c r="N182" s="2"/>
      <c r="O182" s="2"/>
      <c r="P182" s="2"/>
      <c r="Q182" s="2"/>
      <c r="R182" s="2"/>
      <c r="S182" s="2"/>
      <c r="T182" s="2"/>
      <c r="U182" s="2"/>
      <c r="V182" s="2"/>
      <c r="W182" s="2"/>
      <c r="X182" s="2"/>
      <c r="Y182" s="2"/>
      <c r="Z182" s="2"/>
      <c r="AA182" s="2"/>
      <c r="AB182" s="2"/>
      <c r="AC182" s="2"/>
      <c r="AD182" s="2"/>
      <c r="AE182" s="2"/>
    </row>
    <row r="183" spans="1:32">
      <c r="A183" s="53" t="s">
        <v>148</v>
      </c>
      <c r="B183" s="2"/>
      <c r="C183" s="2"/>
      <c r="D183" s="2"/>
      <c r="E183" s="2"/>
      <c r="F183" s="2"/>
      <c r="G183" s="196"/>
      <c r="H183" s="2"/>
      <c r="I183" s="2"/>
      <c r="J183" s="2"/>
      <c r="K183" s="2"/>
      <c r="L183" s="2"/>
      <c r="M183" s="2"/>
      <c r="N183" s="2"/>
      <c r="O183" s="2"/>
      <c r="P183" s="2"/>
      <c r="Q183" s="2"/>
      <c r="R183" s="2"/>
      <c r="S183" s="2"/>
      <c r="T183" s="2"/>
      <c r="U183" s="2"/>
      <c r="V183" s="2"/>
      <c r="W183" s="2"/>
      <c r="X183" s="2"/>
      <c r="Y183" s="2"/>
      <c r="Z183" s="2"/>
      <c r="AA183" s="2"/>
      <c r="AB183" s="2"/>
      <c r="AC183" s="2"/>
      <c r="AD183" s="2"/>
      <c r="AE183" s="2"/>
    </row>
    <row r="184" spans="1:32">
      <c r="A184" s="36" t="s">
        <v>128</v>
      </c>
      <c r="B184" s="2"/>
      <c r="C184" s="2"/>
      <c r="D184" s="2"/>
      <c r="E184" s="2"/>
      <c r="F184" s="2"/>
      <c r="G184" s="40"/>
      <c r="H184" s="2"/>
      <c r="I184" s="2"/>
      <c r="J184" s="2"/>
      <c r="K184" s="2"/>
      <c r="L184" s="2"/>
      <c r="M184" s="2"/>
      <c r="N184" s="2"/>
      <c r="O184" s="2"/>
      <c r="P184" s="2"/>
      <c r="Q184" s="2"/>
      <c r="R184" s="2"/>
      <c r="S184" s="2"/>
      <c r="T184" s="2"/>
      <c r="U184" s="2"/>
      <c r="V184" s="2"/>
      <c r="W184" s="2"/>
      <c r="X184" s="2"/>
      <c r="Y184" s="2"/>
      <c r="Z184" s="2"/>
      <c r="AA184" s="2"/>
      <c r="AB184" s="2"/>
      <c r="AC184" s="2"/>
      <c r="AD184" s="2"/>
      <c r="AE184" s="2"/>
    </row>
    <row r="185" spans="1:32">
      <c r="A185" s="36" t="s">
        <v>129</v>
      </c>
      <c r="B185" s="2"/>
      <c r="C185" s="2"/>
      <c r="D185" s="2"/>
      <c r="E185" s="2"/>
      <c r="F185" s="2"/>
      <c r="G185" s="40"/>
      <c r="H185" s="2"/>
      <c r="I185" s="2"/>
      <c r="J185" s="2"/>
      <c r="K185" s="2"/>
      <c r="L185" s="2"/>
      <c r="M185" s="2"/>
      <c r="N185" s="2"/>
      <c r="O185" s="2"/>
      <c r="P185" s="2"/>
      <c r="Q185" s="2"/>
      <c r="R185" s="2"/>
      <c r="S185" s="2"/>
      <c r="T185" s="2"/>
      <c r="U185" s="2"/>
      <c r="V185" s="2"/>
      <c r="W185" s="2"/>
      <c r="X185" s="2"/>
      <c r="Y185" s="2"/>
      <c r="Z185" s="2"/>
      <c r="AA185" s="2"/>
      <c r="AB185" s="2"/>
      <c r="AC185" s="2"/>
      <c r="AD185" s="2"/>
      <c r="AE185" s="2"/>
    </row>
    <row r="186" spans="1:32">
      <c r="A186" s="36"/>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row>
    <row r="187" spans="1:32">
      <c r="A187" s="36" t="s">
        <v>21</v>
      </c>
      <c r="B187" s="2"/>
      <c r="C187" s="2"/>
      <c r="D187" s="2"/>
      <c r="E187" s="2"/>
      <c r="F187" s="2"/>
      <c r="G187" s="2"/>
      <c r="H187" s="2" t="s">
        <v>81</v>
      </c>
      <c r="I187" s="2"/>
      <c r="J187" s="2"/>
      <c r="K187" s="2"/>
      <c r="L187" s="2"/>
      <c r="M187" s="2"/>
      <c r="N187" s="2"/>
      <c r="O187" s="2"/>
      <c r="P187" s="2"/>
      <c r="Q187" s="2"/>
      <c r="R187" s="2"/>
      <c r="S187" s="2"/>
      <c r="T187" s="2"/>
      <c r="U187" s="2"/>
      <c r="V187" s="2"/>
      <c r="W187" s="2"/>
      <c r="X187" s="2"/>
      <c r="Y187" s="2"/>
      <c r="Z187" s="2"/>
      <c r="AA187" s="2"/>
      <c r="AB187" s="2"/>
      <c r="AC187" s="2"/>
      <c r="AD187" s="2"/>
      <c r="AE187" s="2"/>
    </row>
    <row r="188" spans="1:32" ht="33.75" customHeight="1">
      <c r="A188" s="55"/>
      <c r="B188" s="30" t="s">
        <v>234</v>
      </c>
      <c r="C188" s="56" t="s">
        <v>235</v>
      </c>
      <c r="D188" s="56" t="s">
        <v>31</v>
      </c>
      <c r="E188" s="30" t="s">
        <v>46</v>
      </c>
      <c r="F188" s="185"/>
      <c r="G188" s="197"/>
      <c r="H188" s="213"/>
      <c r="I188" s="213"/>
      <c r="J188" s="56" t="s">
        <v>92</v>
      </c>
      <c r="K188" s="56" t="s">
        <v>235</v>
      </c>
      <c r="L188" s="108" t="s">
        <v>93</v>
      </c>
      <c r="M188" s="278"/>
      <c r="N188" s="30" t="s">
        <v>228</v>
      </c>
      <c r="O188" s="30"/>
      <c r="P188" s="171"/>
      <c r="Q188" s="318" t="s">
        <v>104</v>
      </c>
      <c r="R188" s="320"/>
      <c r="S188" s="322"/>
      <c r="T188" s="325"/>
      <c r="U188" s="325"/>
      <c r="V188" s="325"/>
      <c r="W188" s="2"/>
      <c r="X188" s="2"/>
      <c r="Y188" s="337"/>
      <c r="Z188" s="337"/>
      <c r="AA188" s="337"/>
      <c r="AB188" s="2"/>
      <c r="AC188" s="2"/>
      <c r="AD188" s="2"/>
      <c r="AE188" s="2"/>
    </row>
    <row r="189" spans="1:32" ht="21.75" customHeight="1">
      <c r="A189" s="56" t="s">
        <v>80</v>
      </c>
      <c r="B189" s="74"/>
      <c r="C189" s="122">
        <f>AE6</f>
        <v>0</v>
      </c>
      <c r="D189" s="74"/>
      <c r="E189" s="122">
        <f>40*B189*0.001*C189*D189</f>
        <v>0</v>
      </c>
      <c r="F189" s="185"/>
      <c r="G189" s="197"/>
      <c r="H189" s="214" t="s">
        <v>96</v>
      </c>
      <c r="I189" s="232"/>
      <c r="J189" s="74"/>
      <c r="K189" s="139">
        <f>AE6</f>
        <v>0</v>
      </c>
      <c r="L189" s="80"/>
      <c r="M189" s="106"/>
      <c r="N189" s="290">
        <f>(40*J189*0.001*K189*L189)-(13.1*J189*0.001*K189*L189)</f>
        <v>0</v>
      </c>
      <c r="O189" s="305"/>
      <c r="P189" s="312"/>
      <c r="Q189" s="319"/>
      <c r="R189" s="321"/>
      <c r="S189" s="323"/>
      <c r="T189" s="325"/>
      <c r="U189" s="325"/>
      <c r="V189" s="325"/>
      <c r="W189" s="2"/>
      <c r="X189" s="2"/>
      <c r="Y189" s="337"/>
      <c r="Z189" s="337"/>
      <c r="AA189" s="337"/>
      <c r="AB189" s="2"/>
      <c r="AC189" s="2"/>
      <c r="AD189" s="2"/>
      <c r="AE189" s="2"/>
      <c r="AF189" s="1" t="s">
        <v>117</v>
      </c>
    </row>
    <row r="190" spans="1:32" ht="21.75">
      <c r="A190" s="56" t="s">
        <v>98</v>
      </c>
      <c r="B190" s="74"/>
      <c r="C190" s="122">
        <f>AE6</f>
        <v>0</v>
      </c>
      <c r="D190" s="141"/>
      <c r="E190" s="166">
        <f>13.1*B190*0.001*C190*D190</f>
        <v>0</v>
      </c>
      <c r="F190" s="186"/>
      <c r="G190" s="154"/>
      <c r="H190" s="214" t="s">
        <v>45</v>
      </c>
      <c r="I190" s="232"/>
      <c r="J190" s="74"/>
      <c r="K190" s="139">
        <f>AE6</f>
        <v>0</v>
      </c>
      <c r="L190" s="270"/>
      <c r="M190" s="279"/>
      <c r="N190" s="291">
        <f>(40*J190*0.001*K190*L190)-(13.1*J190*0.001*K190*L190)</f>
        <v>0</v>
      </c>
      <c r="O190" s="306"/>
      <c r="P190" s="313"/>
      <c r="Q190" s="211">
        <f>(E191+N191)</f>
        <v>0</v>
      </c>
      <c r="R190" s="231"/>
      <c r="S190" s="255"/>
      <c r="T190" s="186"/>
      <c r="U190" s="40"/>
      <c r="V190" s="40"/>
      <c r="W190" s="2"/>
      <c r="X190" s="2"/>
      <c r="Y190" s="186"/>
      <c r="Z190" s="40"/>
      <c r="AA190" s="40"/>
      <c r="AB190" s="2"/>
      <c r="AC190" s="2"/>
      <c r="AD190" s="2"/>
      <c r="AE190" s="2"/>
      <c r="AF190" s="2"/>
    </row>
    <row r="191" spans="1:32" ht="14.25">
      <c r="A191" s="44"/>
      <c r="B191" s="40"/>
      <c r="C191" s="40"/>
      <c r="D191" s="142" t="s">
        <v>99</v>
      </c>
      <c r="E191" s="167">
        <f>SUM(E189:E190)</f>
        <v>0</v>
      </c>
      <c r="F191" s="186"/>
      <c r="G191" s="154"/>
      <c r="H191" s="40"/>
      <c r="I191" s="40"/>
      <c r="J191" s="40"/>
      <c r="K191" s="81"/>
      <c r="L191" s="161" t="s">
        <v>99</v>
      </c>
      <c r="M191" s="208"/>
      <c r="N191" s="292">
        <f>SUM(N189:O190)</f>
        <v>0</v>
      </c>
      <c r="O191" s="307"/>
      <c r="P191" s="313"/>
      <c r="Q191" s="313"/>
      <c r="R191" s="268"/>
      <c r="S191" s="40"/>
      <c r="T191" s="40"/>
      <c r="U191" s="40"/>
      <c r="V191" s="2"/>
      <c r="W191" s="2"/>
      <c r="X191" s="2"/>
      <c r="Y191" s="2"/>
      <c r="Z191" s="2"/>
      <c r="AA191" s="2"/>
      <c r="AB191" s="2"/>
      <c r="AC191" s="2"/>
      <c r="AD191" s="2"/>
      <c r="AE191" s="2"/>
      <c r="AF191" s="324">
        <v>0.64</v>
      </c>
    </row>
    <row r="192" spans="1:32">
      <c r="F192" s="186"/>
      <c r="G192" s="154"/>
      <c r="P192" s="314"/>
      <c r="Q192" s="314"/>
      <c r="R192" s="67"/>
      <c r="S192" s="40"/>
      <c r="T192" s="40"/>
      <c r="U192" s="40"/>
      <c r="V192" s="2"/>
      <c r="W192" s="2"/>
      <c r="X192" s="2"/>
      <c r="Y192" s="2"/>
      <c r="Z192" s="2"/>
      <c r="AA192" s="2"/>
      <c r="AB192" s="2"/>
      <c r="AC192" s="2"/>
      <c r="AD192" s="2"/>
      <c r="AE192" s="2"/>
      <c r="AF192" s="2">
        <v>0.54800000000000004</v>
      </c>
    </row>
    <row r="193" spans="1:32">
      <c r="A193" s="57" t="s">
        <v>130</v>
      </c>
      <c r="B193" s="57"/>
      <c r="C193" s="57"/>
      <c r="D193" s="57"/>
      <c r="E193" s="57"/>
      <c r="F193" s="57"/>
      <c r="G193" s="57"/>
      <c r="H193" s="53" t="s">
        <v>130</v>
      </c>
      <c r="I193" s="2"/>
      <c r="J193" s="2"/>
      <c r="K193" s="2"/>
      <c r="L193" s="2"/>
      <c r="M193" s="2"/>
      <c r="N193" s="2"/>
      <c r="O193" s="2"/>
      <c r="P193" s="2"/>
      <c r="Q193" s="2"/>
      <c r="R193" s="2"/>
      <c r="S193" s="2"/>
      <c r="T193" s="2"/>
      <c r="U193" s="2"/>
      <c r="V193" s="2"/>
      <c r="W193" s="2"/>
      <c r="X193" s="2"/>
      <c r="Y193" s="2"/>
      <c r="Z193" s="2"/>
      <c r="AA193" s="2"/>
      <c r="AB193" s="2"/>
      <c r="AC193" s="2"/>
      <c r="AD193" s="2"/>
      <c r="AE193" s="2"/>
      <c r="AF193" s="2">
        <v>0.47399999999999998</v>
      </c>
    </row>
    <row r="194" spans="1:32">
      <c r="A194" s="44" t="s">
        <v>67</v>
      </c>
      <c r="B194" s="2"/>
      <c r="C194" s="2"/>
      <c r="D194" s="2"/>
      <c r="E194" s="2"/>
      <c r="F194" s="2"/>
      <c r="G194" s="2"/>
      <c r="H194" s="44" t="s">
        <v>67</v>
      </c>
      <c r="I194" s="2"/>
      <c r="J194" s="2"/>
      <c r="K194" s="2"/>
      <c r="L194" s="2"/>
      <c r="M194" s="2"/>
      <c r="N194" s="2"/>
      <c r="O194" s="2"/>
      <c r="P194" s="2"/>
      <c r="Q194" s="2"/>
      <c r="R194" s="2"/>
      <c r="S194" s="2"/>
      <c r="T194" s="2"/>
      <c r="U194" s="2"/>
      <c r="V194" s="2"/>
      <c r="W194" s="2"/>
      <c r="X194" s="2"/>
      <c r="Y194" s="2"/>
      <c r="Z194" s="2"/>
      <c r="AA194" s="2"/>
      <c r="AB194" s="2"/>
      <c r="AC194" s="2"/>
      <c r="AD194" s="2"/>
      <c r="AE194" s="2"/>
      <c r="AF194" s="324">
        <v>0.48</v>
      </c>
    </row>
    <row r="195" spans="1:32">
      <c r="A195" s="44"/>
      <c r="B195" s="2"/>
      <c r="C195" s="2"/>
      <c r="D195" s="2"/>
      <c r="E195" s="2"/>
      <c r="F195" s="2"/>
      <c r="G195" s="2"/>
      <c r="H195" s="44"/>
      <c r="I195" s="2"/>
      <c r="J195" s="2"/>
      <c r="K195" s="2"/>
      <c r="L195" s="2"/>
      <c r="M195" s="2"/>
      <c r="N195" s="2"/>
      <c r="O195" s="2"/>
      <c r="P195" s="2"/>
      <c r="Q195" s="2"/>
      <c r="R195" s="2"/>
      <c r="S195" s="2"/>
      <c r="T195" s="2"/>
      <c r="U195" s="2"/>
      <c r="V195" s="2"/>
      <c r="W195" s="2"/>
      <c r="X195" s="2"/>
      <c r="Y195" s="2"/>
      <c r="Z195" s="2"/>
      <c r="AA195" s="2"/>
      <c r="AB195" s="2"/>
      <c r="AC195" s="2"/>
      <c r="AD195" s="2"/>
      <c r="AE195" s="2"/>
      <c r="AF195" s="2">
        <v>0.624</v>
      </c>
    </row>
    <row r="196" spans="1:32">
      <c r="A196" s="35" t="s">
        <v>173</v>
      </c>
      <c r="B196" s="2"/>
      <c r="C196" s="2"/>
      <c r="D196" s="2"/>
      <c r="E196" s="2"/>
      <c r="F196" s="2"/>
      <c r="G196" s="2"/>
      <c r="H196" s="2"/>
      <c r="I196" s="2"/>
      <c r="J196" s="2"/>
      <c r="K196" s="2"/>
      <c r="L196" s="2"/>
      <c r="M196" s="2"/>
      <c r="N196" s="2"/>
      <c r="O196" s="2"/>
      <c r="P196" s="2"/>
      <c r="Q196" s="2"/>
      <c r="R196" s="2"/>
      <c r="S196" s="324"/>
      <c r="T196" s="2"/>
      <c r="U196" s="2"/>
      <c r="V196" s="2"/>
      <c r="W196" s="2"/>
      <c r="X196" s="2"/>
      <c r="Y196" s="2"/>
      <c r="Z196" s="2"/>
      <c r="AA196" s="2"/>
      <c r="AB196" s="2"/>
      <c r="AC196" s="2"/>
      <c r="AD196" s="2"/>
      <c r="AE196" s="2"/>
      <c r="AF196" s="2">
        <v>0.49299999999999999</v>
      </c>
    </row>
    <row r="197" spans="1:32">
      <c r="A197" s="41" t="s">
        <v>121</v>
      </c>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v>0.69399999999999995</v>
      </c>
    </row>
    <row r="198" spans="1:32">
      <c r="A198" s="36" t="s">
        <v>94</v>
      </c>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v>0.52900000000000003</v>
      </c>
    </row>
    <row r="199" spans="1:32">
      <c r="A199" s="36" t="s">
        <v>118</v>
      </c>
      <c r="B199" s="2"/>
      <c r="C199" s="2"/>
      <c r="D199" s="67"/>
      <c r="E199" s="2"/>
      <c r="F199" s="2"/>
      <c r="G199" s="40"/>
      <c r="H199" s="2"/>
      <c r="I199" s="2"/>
      <c r="J199" s="2"/>
      <c r="K199" s="2"/>
      <c r="L199" s="2"/>
      <c r="M199" s="2"/>
      <c r="N199" s="2"/>
      <c r="O199" s="2"/>
      <c r="P199" s="2"/>
      <c r="Q199" s="2"/>
      <c r="R199" s="2"/>
      <c r="S199" s="324"/>
      <c r="T199" s="2"/>
      <c r="U199" s="2"/>
      <c r="V199" s="2"/>
      <c r="W199" s="2"/>
      <c r="X199" s="2"/>
      <c r="Y199" s="2"/>
      <c r="Z199" s="2"/>
      <c r="AA199" s="2"/>
      <c r="AB199" s="2"/>
      <c r="AC199" s="2"/>
      <c r="AD199" s="2"/>
      <c r="AE199" s="2"/>
      <c r="AF199" s="2">
        <v>0.48299999999999998</v>
      </c>
    </row>
    <row r="200" spans="1:32">
      <c r="A200" s="36"/>
      <c r="B200" s="2"/>
      <c r="C200" s="2"/>
      <c r="D200" s="67"/>
      <c r="E200" s="2"/>
      <c r="F200" s="2"/>
      <c r="G200" s="40"/>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v>0.78900000000000003</v>
      </c>
    </row>
    <row r="201" spans="1:32">
      <c r="A201" s="58" t="s">
        <v>236</v>
      </c>
      <c r="B201" s="89"/>
      <c r="C201" s="89"/>
      <c r="D201" s="143">
        <f>P6*0.008</f>
        <v>0</v>
      </c>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1" t="s">
        <v>119</v>
      </c>
    </row>
    <row r="202" spans="1:32">
      <c r="A202" s="59"/>
      <c r="B202" s="90"/>
      <c r="C202" s="90"/>
      <c r="D202" s="144"/>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row>
    <row r="203" spans="1:32">
      <c r="A203" s="36" t="s">
        <v>131</v>
      </c>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row>
    <row r="204" spans="1:32">
      <c r="A204" s="36" t="s">
        <v>243</v>
      </c>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row>
    <row r="205" spans="1:32">
      <c r="A205" s="44" t="s">
        <v>67</v>
      </c>
      <c r="B205" s="44"/>
      <c r="C205" s="44"/>
      <c r="D205" s="44"/>
      <c r="E205" s="44"/>
      <c r="F205" s="44"/>
      <c r="G205" s="44"/>
      <c r="H205" s="2"/>
      <c r="I205" s="2"/>
      <c r="J205" s="2"/>
      <c r="K205" s="2"/>
      <c r="L205" s="2"/>
      <c r="M205" s="2"/>
      <c r="N205" s="2"/>
      <c r="O205" s="2"/>
      <c r="P205" s="2"/>
      <c r="Q205" s="2"/>
      <c r="R205" s="2"/>
      <c r="S205" s="2"/>
      <c r="T205" s="2"/>
      <c r="U205" s="2"/>
      <c r="V205" s="2"/>
      <c r="W205" s="2"/>
      <c r="X205" s="2"/>
      <c r="Y205" s="2"/>
      <c r="Z205" s="2"/>
      <c r="AA205" s="2"/>
      <c r="AB205" s="2"/>
      <c r="AC205" s="2"/>
      <c r="AD205" s="2"/>
      <c r="AE205" s="2"/>
    </row>
    <row r="206" spans="1:32">
      <c r="A206" s="60"/>
      <c r="B206" s="60"/>
      <c r="C206" s="60"/>
      <c r="D206" s="145"/>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row>
    <row r="207" spans="1:32">
      <c r="A207" s="35" t="s">
        <v>175</v>
      </c>
      <c r="B207" s="60"/>
      <c r="C207" s="60"/>
      <c r="D207" s="145"/>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row>
    <row r="208" spans="1:32">
      <c r="A208" s="36" t="s">
        <v>61</v>
      </c>
      <c r="B208" s="60"/>
      <c r="C208" s="60"/>
      <c r="D208" s="145"/>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row>
    <row r="209" spans="1:31">
      <c r="A209" s="36" t="s">
        <v>140</v>
      </c>
      <c r="B209" s="60"/>
      <c r="C209" s="60"/>
      <c r="D209" s="145"/>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row>
    <row r="210" spans="1:31" ht="56.25" customHeight="1">
      <c r="A210" s="61"/>
      <c r="B210" s="50" t="s">
        <v>101</v>
      </c>
      <c r="C210" s="30" t="s">
        <v>102</v>
      </c>
      <c r="D210" s="30" t="s">
        <v>31</v>
      </c>
      <c r="E210" s="56" t="s">
        <v>220</v>
      </c>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row>
    <row r="211" spans="1:31" ht="24.75" customHeight="1">
      <c r="A211" s="50" t="s">
        <v>103</v>
      </c>
      <c r="B211" s="91"/>
      <c r="C211" s="91"/>
      <c r="D211" s="141"/>
      <c r="E211" s="52">
        <f>D217*B211*C211*D211</f>
        <v>0</v>
      </c>
      <c r="F211" s="2"/>
      <c r="G211" s="198" t="s">
        <v>75</v>
      </c>
      <c r="H211" s="215"/>
      <c r="I211" s="233">
        <f>E212*AA6</f>
        <v>0</v>
      </c>
      <c r="J211" s="2"/>
      <c r="K211" s="2"/>
      <c r="L211" s="2"/>
      <c r="M211" s="2"/>
      <c r="N211" s="2"/>
      <c r="O211" s="2"/>
      <c r="P211" s="2"/>
      <c r="Q211" s="2"/>
      <c r="R211" s="2"/>
      <c r="S211" s="2"/>
      <c r="T211" s="2"/>
      <c r="U211" s="2"/>
      <c r="V211" s="2"/>
      <c r="W211" s="2"/>
      <c r="X211" s="2"/>
      <c r="Y211" s="2"/>
      <c r="Z211" s="2"/>
      <c r="AA211" s="2"/>
      <c r="AB211" s="2"/>
      <c r="AC211" s="2"/>
      <c r="AD211" s="2"/>
      <c r="AE211" s="2"/>
    </row>
    <row r="212" spans="1:31" ht="14.25">
      <c r="A212" s="60"/>
      <c r="B212" s="60"/>
      <c r="C212" s="60"/>
      <c r="D212" s="146" t="s">
        <v>99</v>
      </c>
      <c r="E212" s="168">
        <f>SUM(E211:E211)</f>
        <v>0</v>
      </c>
      <c r="F212" s="2"/>
      <c r="G212" s="199"/>
      <c r="H212" s="199"/>
      <c r="I212" s="70"/>
      <c r="J212" s="2"/>
      <c r="K212" s="2"/>
      <c r="L212" s="2"/>
      <c r="M212" s="2"/>
      <c r="N212" s="2"/>
      <c r="O212" s="2"/>
      <c r="P212" s="2"/>
      <c r="Q212" s="2"/>
      <c r="R212" s="2"/>
      <c r="S212" s="2"/>
      <c r="T212" s="2"/>
      <c r="U212" s="2"/>
      <c r="V212" s="2"/>
      <c r="W212" s="2"/>
      <c r="X212" s="2"/>
      <c r="Y212" s="2"/>
      <c r="Z212" s="2"/>
      <c r="AA212" s="2"/>
      <c r="AB212" s="2"/>
      <c r="AC212" s="2"/>
      <c r="AD212" s="2"/>
      <c r="AE212" s="2"/>
    </row>
    <row r="213" spans="1:31">
      <c r="F213" s="2"/>
      <c r="G213" s="2"/>
      <c r="H213" s="2"/>
      <c r="I213" s="154"/>
      <c r="J213" s="2"/>
      <c r="K213" s="2"/>
      <c r="L213" s="2"/>
      <c r="M213" s="2"/>
      <c r="N213" s="2"/>
      <c r="O213" s="2"/>
      <c r="P213" s="2"/>
      <c r="Q213" s="2"/>
      <c r="R213" s="2"/>
      <c r="S213" s="2"/>
      <c r="T213" s="2"/>
      <c r="U213" s="2"/>
      <c r="V213" s="2"/>
      <c r="W213" s="2"/>
      <c r="X213" s="2"/>
      <c r="Y213" s="2"/>
      <c r="Z213" s="2"/>
      <c r="AA213" s="2"/>
      <c r="AB213" s="2"/>
      <c r="AC213" s="2"/>
      <c r="AD213" s="2"/>
      <c r="AE213" s="2"/>
    </row>
    <row r="214" spans="1:31">
      <c r="A214" s="60"/>
      <c r="B214" s="60"/>
      <c r="C214" s="60"/>
      <c r="D214" s="145"/>
      <c r="E214" s="169"/>
      <c r="F214" s="2"/>
      <c r="G214" s="2"/>
      <c r="H214" s="2"/>
      <c r="I214" s="154"/>
      <c r="J214" s="2"/>
      <c r="K214" s="2"/>
      <c r="L214" s="2"/>
      <c r="M214" s="2"/>
      <c r="N214" s="2"/>
      <c r="O214" s="2"/>
      <c r="P214" s="2"/>
      <c r="Q214" s="2"/>
      <c r="R214" s="2"/>
      <c r="S214" s="2"/>
      <c r="T214" s="2"/>
      <c r="U214" s="2"/>
      <c r="V214" s="2"/>
      <c r="W214" s="2"/>
      <c r="X214" s="2"/>
      <c r="Y214" s="2"/>
      <c r="Z214" s="2"/>
      <c r="AA214" s="2"/>
      <c r="AB214" s="2"/>
      <c r="AC214" s="2"/>
      <c r="AD214" s="2"/>
      <c r="AE214" s="2"/>
    </row>
    <row r="215" spans="1:31">
      <c r="A215" s="44" t="s">
        <v>138</v>
      </c>
      <c r="B215" s="44"/>
      <c r="C215" s="44"/>
      <c r="D215" s="44"/>
      <c r="E215" s="44"/>
      <c r="F215" s="2"/>
      <c r="G215" s="2"/>
      <c r="H215" s="2"/>
      <c r="I215" s="154"/>
      <c r="J215" s="2"/>
      <c r="K215" s="2"/>
      <c r="L215" s="2"/>
      <c r="M215" s="2"/>
      <c r="N215" s="2"/>
      <c r="O215" s="2"/>
      <c r="P215" s="2"/>
      <c r="Q215" s="2"/>
      <c r="R215" s="2"/>
      <c r="S215" s="2"/>
      <c r="T215" s="2"/>
      <c r="U215" s="2"/>
      <c r="V215" s="2"/>
      <c r="W215" s="2"/>
      <c r="X215" s="2"/>
      <c r="Y215" s="2"/>
      <c r="Z215" s="2"/>
      <c r="AA215" s="2"/>
      <c r="AB215" s="2"/>
      <c r="AC215" s="2"/>
      <c r="AD215" s="2"/>
      <c r="AE215" s="2"/>
    </row>
    <row r="216" spans="1:31" ht="31.5" customHeight="1">
      <c r="A216" s="62"/>
      <c r="B216" s="63" t="s">
        <v>106</v>
      </c>
      <c r="C216" s="63"/>
      <c r="D216" s="147" t="s">
        <v>107</v>
      </c>
      <c r="E216" s="147"/>
      <c r="F216" s="2"/>
      <c r="G216" s="2"/>
      <c r="H216" s="2"/>
      <c r="I216" s="154"/>
      <c r="J216" s="2"/>
      <c r="K216" s="2"/>
      <c r="L216" s="2"/>
      <c r="M216" s="2"/>
      <c r="N216" s="2"/>
      <c r="O216" s="2"/>
      <c r="P216" s="2"/>
      <c r="Q216" s="2"/>
      <c r="R216" s="2"/>
      <c r="S216" s="2"/>
      <c r="T216" s="2"/>
      <c r="U216" s="2"/>
      <c r="V216" s="2"/>
      <c r="W216" s="2"/>
      <c r="X216" s="2"/>
      <c r="Y216" s="2"/>
      <c r="Z216" s="2"/>
      <c r="AA216" s="2"/>
      <c r="AB216" s="2"/>
      <c r="AC216" s="2"/>
      <c r="AD216" s="2"/>
      <c r="AE216" s="2"/>
    </row>
    <row r="217" spans="1:31">
      <c r="A217" s="63" t="s">
        <v>103</v>
      </c>
      <c r="B217" s="92">
        <v>873</v>
      </c>
      <c r="C217" s="123"/>
      <c r="D217" s="148">
        <f>B217/365/24</f>
        <v>9.9657534246575349e-002</v>
      </c>
      <c r="E217" s="170"/>
      <c r="F217" s="2"/>
      <c r="G217" s="2"/>
      <c r="H217" s="2"/>
      <c r="I217" s="154"/>
      <c r="J217" s="2"/>
      <c r="K217" s="2"/>
      <c r="L217" s="2"/>
      <c r="M217" s="2"/>
      <c r="N217" s="2"/>
      <c r="O217" s="2"/>
      <c r="P217" s="2"/>
      <c r="Q217" s="2"/>
      <c r="R217" s="2"/>
      <c r="S217" s="2"/>
      <c r="T217" s="2"/>
      <c r="U217" s="2"/>
      <c r="V217" s="2"/>
      <c r="W217" s="2"/>
      <c r="X217" s="2"/>
      <c r="Y217" s="2"/>
      <c r="Z217" s="2"/>
      <c r="AA217" s="2"/>
      <c r="AB217" s="2"/>
      <c r="AC217" s="2"/>
      <c r="AD217" s="2"/>
      <c r="AE217" s="2"/>
    </row>
    <row r="218" spans="1:31">
      <c r="A218" s="44" t="s">
        <v>108</v>
      </c>
      <c r="B218" s="44"/>
      <c r="C218" s="44"/>
      <c r="D218" s="44"/>
      <c r="E218" s="44"/>
      <c r="F218" s="44"/>
      <c r="G218" s="2"/>
      <c r="H218" s="2"/>
      <c r="I218" s="154"/>
      <c r="J218" s="2"/>
      <c r="K218" s="2"/>
      <c r="L218" s="2"/>
      <c r="M218" s="2"/>
      <c r="N218" s="2"/>
      <c r="O218" s="2"/>
      <c r="P218" s="2"/>
      <c r="Q218" s="2"/>
      <c r="R218" s="2"/>
      <c r="S218" s="2"/>
      <c r="T218" s="2"/>
      <c r="U218" s="2"/>
      <c r="V218" s="2"/>
      <c r="W218" s="2"/>
      <c r="X218" s="2"/>
      <c r="Y218" s="2"/>
      <c r="Z218" s="2"/>
      <c r="AA218" s="2"/>
      <c r="AB218" s="2"/>
      <c r="AC218" s="2"/>
      <c r="AD218" s="2"/>
      <c r="AE218" s="2"/>
    </row>
    <row r="219" spans="1:31">
      <c r="A219" s="60"/>
      <c r="B219" s="60"/>
      <c r="C219" s="60"/>
      <c r="D219" s="145"/>
      <c r="E219" s="2"/>
      <c r="F219" s="2"/>
      <c r="G219" s="2"/>
      <c r="H219" s="2"/>
      <c r="I219" s="154"/>
      <c r="J219" s="2"/>
      <c r="K219" s="2"/>
      <c r="L219" s="2"/>
      <c r="M219" s="2"/>
      <c r="N219" s="2"/>
      <c r="O219" s="2"/>
      <c r="P219" s="2"/>
      <c r="Q219" s="2"/>
      <c r="R219" s="2"/>
      <c r="S219" s="2"/>
      <c r="T219" s="2"/>
      <c r="U219" s="2"/>
      <c r="V219" s="2"/>
      <c r="W219" s="2"/>
      <c r="X219" s="2"/>
      <c r="Y219" s="2"/>
      <c r="Z219" s="2"/>
      <c r="AA219" s="2"/>
      <c r="AB219" s="2"/>
      <c r="AC219" s="2"/>
      <c r="AD219" s="2"/>
      <c r="AE219" s="2"/>
    </row>
    <row r="220" spans="1:31">
      <c r="A220" s="35" t="s">
        <v>174</v>
      </c>
      <c r="B220" s="60"/>
      <c r="C220" s="60"/>
      <c r="D220" s="145"/>
      <c r="E220" s="2"/>
      <c r="F220" s="2"/>
      <c r="G220" s="2"/>
      <c r="H220" s="2"/>
      <c r="I220" s="154"/>
      <c r="J220" s="2"/>
      <c r="K220" s="2"/>
      <c r="L220" s="2"/>
      <c r="M220" s="2"/>
      <c r="N220" s="2"/>
      <c r="O220" s="2"/>
      <c r="P220" s="2"/>
      <c r="Q220" s="2"/>
      <c r="R220" s="2"/>
      <c r="S220" s="2"/>
      <c r="T220" s="2"/>
      <c r="U220" s="2"/>
      <c r="V220" s="2"/>
      <c r="W220" s="2"/>
      <c r="X220" s="2"/>
      <c r="Y220" s="2"/>
      <c r="Z220" s="2"/>
      <c r="AA220" s="2"/>
      <c r="AB220" s="2"/>
      <c r="AC220" s="2"/>
      <c r="AD220" s="2"/>
      <c r="AE220" s="2"/>
    </row>
    <row r="221" spans="1:31" ht="14.25">
      <c r="A221" s="44" t="s">
        <v>133</v>
      </c>
      <c r="B221" s="44"/>
      <c r="C221" s="44"/>
      <c r="D221" s="44"/>
      <c r="E221" s="44"/>
      <c r="F221" s="44"/>
      <c r="G221" s="44"/>
      <c r="H221" s="2"/>
      <c r="I221" s="154"/>
      <c r="J221" s="2"/>
      <c r="K221" s="2"/>
      <c r="L221" s="2"/>
      <c r="M221" s="2"/>
      <c r="N221" s="2"/>
      <c r="O221" s="2"/>
      <c r="P221" s="2"/>
      <c r="Q221" s="2"/>
      <c r="R221" s="2"/>
      <c r="S221" s="2"/>
      <c r="T221" s="2"/>
      <c r="U221" s="2"/>
      <c r="V221" s="2"/>
      <c r="W221" s="2"/>
      <c r="X221" s="2"/>
      <c r="Y221" s="2"/>
      <c r="Z221" s="2"/>
      <c r="AA221" s="2"/>
      <c r="AB221" s="2"/>
      <c r="AC221" s="2"/>
      <c r="AD221" s="2"/>
      <c r="AE221" s="2"/>
    </row>
    <row r="222" spans="1:31" ht="60" customHeight="1">
      <c r="A222" s="61"/>
      <c r="B222" s="30" t="s">
        <v>109</v>
      </c>
      <c r="C222" s="30" t="s">
        <v>237</v>
      </c>
      <c r="D222" s="30"/>
      <c r="E222" s="171"/>
      <c r="F222" s="2"/>
      <c r="G222" s="200" t="s">
        <v>164</v>
      </c>
      <c r="H222" s="216"/>
      <c r="I222" s="234">
        <f>C226</f>
        <v>0</v>
      </c>
      <c r="J222" s="2"/>
      <c r="K222" s="2"/>
      <c r="L222" s="2"/>
      <c r="M222" s="2"/>
      <c r="N222" s="2"/>
      <c r="O222" s="2"/>
      <c r="P222" s="2"/>
      <c r="Q222" s="2"/>
      <c r="R222" s="2"/>
      <c r="S222" s="2"/>
      <c r="T222" s="2"/>
      <c r="U222" s="2"/>
      <c r="V222" s="2"/>
      <c r="W222" s="2"/>
      <c r="X222" s="2"/>
      <c r="Y222" s="2"/>
      <c r="Z222" s="2"/>
      <c r="AA222" s="2"/>
      <c r="AB222" s="2"/>
      <c r="AC222" s="2"/>
      <c r="AD222" s="2"/>
      <c r="AE222" s="2"/>
    </row>
    <row r="223" spans="1:31">
      <c r="A223" s="50" t="s">
        <v>24</v>
      </c>
      <c r="B223" s="91"/>
      <c r="C223" s="124">
        <f>IFERROR(P6*0.028/AA6*B223,0)</f>
        <v>0</v>
      </c>
      <c r="D223" s="149"/>
      <c r="E223" s="70"/>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row>
    <row r="224" spans="1:31">
      <c r="A224" s="50" t="s">
        <v>272</v>
      </c>
      <c r="B224" s="91"/>
      <c r="C224" s="124">
        <f>IFERROR(P6*0.028/AA6*B224,0)</f>
        <v>0</v>
      </c>
      <c r="D224" s="149"/>
      <c r="E224" s="70"/>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row>
    <row r="225" spans="1:31" ht="14.25">
      <c r="A225" s="50" t="s">
        <v>273</v>
      </c>
      <c r="B225" s="93"/>
      <c r="C225" s="125">
        <f>IFERROR(P6*0.028/AA6*B225,0)</f>
        <v>0</v>
      </c>
      <c r="D225" s="150"/>
      <c r="E225" s="70"/>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row>
    <row r="226" spans="1:31" ht="14.25">
      <c r="A226" s="60"/>
      <c r="B226" s="94" t="s">
        <v>99</v>
      </c>
      <c r="C226" s="126">
        <f>SUM(C223:D225)</f>
        <v>0</v>
      </c>
      <c r="D226" s="151"/>
      <c r="E226" s="70"/>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row>
    <row r="227" spans="1:31">
      <c r="A227" s="44" t="s">
        <v>134</v>
      </c>
      <c r="B227" s="44"/>
      <c r="C227" s="44"/>
      <c r="D227" s="44"/>
      <c r="E227" s="44"/>
      <c r="F227" s="44"/>
      <c r="G227" s="44"/>
      <c r="H227" s="2"/>
      <c r="I227" s="154"/>
      <c r="J227" s="2"/>
      <c r="K227" s="2"/>
      <c r="L227" s="2"/>
      <c r="M227" s="2"/>
      <c r="N227" s="2"/>
      <c r="O227" s="2"/>
      <c r="P227" s="2"/>
      <c r="Q227" s="2"/>
      <c r="R227" s="2"/>
      <c r="S227" s="2"/>
      <c r="T227" s="2"/>
      <c r="U227" s="2"/>
      <c r="V227" s="2"/>
      <c r="W227" s="2"/>
      <c r="X227" s="2"/>
      <c r="Y227" s="2"/>
      <c r="Z227" s="2"/>
      <c r="AA227" s="2"/>
      <c r="AB227" s="2"/>
      <c r="AC227" s="2"/>
      <c r="AD227" s="2"/>
      <c r="AE227" s="2"/>
    </row>
    <row r="228" spans="1:31">
      <c r="A228" s="44" t="s">
        <v>67</v>
      </c>
      <c r="B228" s="44"/>
      <c r="C228" s="44"/>
      <c r="D228" s="44"/>
      <c r="E228" s="44"/>
      <c r="F228" s="44"/>
      <c r="G228" s="44"/>
      <c r="H228" s="2"/>
      <c r="I228" s="154"/>
      <c r="J228" s="2"/>
      <c r="K228" s="2"/>
      <c r="L228" s="2"/>
      <c r="M228" s="2"/>
      <c r="N228" s="2"/>
      <c r="O228" s="2"/>
      <c r="P228" s="2"/>
      <c r="Q228" s="2"/>
      <c r="R228" s="2"/>
      <c r="S228" s="2"/>
      <c r="T228" s="2"/>
      <c r="U228" s="2"/>
      <c r="V228" s="2"/>
      <c r="W228" s="2"/>
      <c r="X228" s="2"/>
      <c r="Y228" s="2"/>
      <c r="Z228" s="2"/>
      <c r="AA228" s="2"/>
      <c r="AB228" s="2"/>
      <c r="AC228" s="2"/>
      <c r="AD228" s="2"/>
      <c r="AE228" s="2"/>
    </row>
    <row r="229" spans="1:31">
      <c r="A229" s="44"/>
      <c r="B229" s="60"/>
      <c r="C229" s="60"/>
      <c r="D229" s="145"/>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row>
    <row r="230" spans="1:31">
      <c r="A230" s="35" t="s">
        <v>113</v>
      </c>
      <c r="B230" s="60"/>
      <c r="C230" s="60"/>
      <c r="D230" s="145"/>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row>
    <row r="231" spans="1:31">
      <c r="A231" s="53" t="s">
        <v>150</v>
      </c>
      <c r="B231" s="2"/>
      <c r="C231" s="2"/>
      <c r="D231" s="2"/>
      <c r="E231" s="2"/>
      <c r="F231" s="2"/>
      <c r="G231" s="201"/>
      <c r="H231" s="196"/>
      <c r="I231" s="196"/>
      <c r="J231" s="2"/>
      <c r="K231" s="2"/>
      <c r="L231" s="2"/>
      <c r="M231" s="2"/>
      <c r="N231" s="2"/>
      <c r="O231" s="2"/>
      <c r="P231" s="2"/>
      <c r="Q231" s="2"/>
      <c r="R231" s="2"/>
      <c r="S231" s="2"/>
      <c r="T231" s="2"/>
      <c r="U231" s="2"/>
      <c r="V231" s="2"/>
      <c r="W231" s="2"/>
      <c r="X231" s="2"/>
      <c r="Y231" s="2"/>
      <c r="Z231" s="2"/>
      <c r="AA231" s="2"/>
      <c r="AB231" s="2"/>
      <c r="AC231" s="2"/>
      <c r="AD231" s="2"/>
      <c r="AE231" s="2"/>
    </row>
    <row r="232" spans="1:31">
      <c r="A232" s="36" t="s">
        <v>135</v>
      </c>
      <c r="B232" s="60"/>
      <c r="C232" s="60"/>
      <c r="D232" s="145"/>
      <c r="E232" s="2"/>
      <c r="F232" s="2"/>
      <c r="G232" s="40"/>
      <c r="H232" s="40"/>
      <c r="I232" s="40"/>
      <c r="J232" s="2"/>
      <c r="K232" s="2"/>
      <c r="L232" s="2"/>
      <c r="M232" s="2"/>
      <c r="N232" s="2"/>
      <c r="O232" s="2"/>
      <c r="P232" s="2"/>
      <c r="Q232" s="2"/>
      <c r="R232" s="2"/>
      <c r="S232" s="2"/>
      <c r="T232" s="2"/>
      <c r="U232" s="2"/>
      <c r="V232" s="2"/>
      <c r="W232" s="2"/>
      <c r="X232" s="2"/>
      <c r="Y232" s="2"/>
      <c r="Z232" s="2"/>
      <c r="AA232" s="2"/>
      <c r="AB232" s="2"/>
      <c r="AC232" s="2"/>
      <c r="AD232" s="2"/>
      <c r="AE232" s="2"/>
    </row>
    <row r="233" spans="1:31">
      <c r="A233" s="36" t="s">
        <v>118</v>
      </c>
      <c r="B233" s="60"/>
      <c r="C233" s="60"/>
      <c r="D233" s="145"/>
      <c r="E233" s="2"/>
      <c r="F233" s="2"/>
      <c r="G233" s="40"/>
      <c r="H233" s="40"/>
      <c r="I233" s="2"/>
      <c r="J233" s="2"/>
      <c r="K233" s="2"/>
      <c r="L233" s="2"/>
      <c r="M233" s="2"/>
      <c r="N233" s="2"/>
      <c r="O233" s="2"/>
      <c r="P233" s="2"/>
      <c r="Q233" s="2"/>
      <c r="R233" s="2"/>
      <c r="S233" s="2"/>
      <c r="T233" s="2"/>
      <c r="U233" s="2"/>
      <c r="V233" s="2"/>
      <c r="W233" s="2"/>
      <c r="X233" s="2"/>
      <c r="Y233" s="2"/>
      <c r="Z233" s="2"/>
      <c r="AA233" s="2"/>
      <c r="AB233" s="2"/>
      <c r="AC233" s="2"/>
      <c r="AD233" s="2"/>
      <c r="AE233" s="2"/>
    </row>
    <row r="234" spans="1:31" ht="14.25">
      <c r="A234" s="36" t="s">
        <v>17</v>
      </c>
      <c r="B234" s="60"/>
      <c r="C234" s="60"/>
      <c r="D234" s="145"/>
      <c r="E234" s="2"/>
      <c r="F234" s="2"/>
      <c r="G234" s="40"/>
      <c r="H234" s="2"/>
      <c r="I234" s="2"/>
      <c r="J234" s="2"/>
      <c r="K234" s="2"/>
      <c r="L234" s="2"/>
      <c r="M234" s="2"/>
      <c r="N234" s="2"/>
      <c r="O234" s="2"/>
      <c r="P234" s="2"/>
      <c r="Q234" s="2"/>
      <c r="R234" s="2"/>
      <c r="S234" s="2"/>
      <c r="T234" s="2"/>
      <c r="U234" s="2"/>
      <c r="V234" s="2"/>
      <c r="W234" s="2"/>
      <c r="X234" s="2"/>
      <c r="Y234" s="2"/>
      <c r="Z234" s="2"/>
      <c r="AA234" s="2"/>
      <c r="AB234" s="2"/>
      <c r="AC234" s="2"/>
      <c r="AD234" s="2"/>
      <c r="AE234" s="2"/>
    </row>
    <row r="235" spans="1:31" ht="33.75" customHeight="1">
      <c r="A235" s="64" t="s">
        <v>55</v>
      </c>
      <c r="B235" s="95"/>
      <c r="C235" s="127" t="s">
        <v>238</v>
      </c>
      <c r="D235" s="152"/>
      <c r="E235" s="172"/>
      <c r="F235" s="44"/>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row>
    <row r="236" spans="1:31" ht="14.25">
      <c r="A236" s="65">
        <f>P6</f>
        <v>0</v>
      </c>
      <c r="B236" s="96"/>
      <c r="C236" s="128">
        <f>IFERROR(A236*0.28*0.3,0)</f>
        <v>0</v>
      </c>
      <c r="D236" s="153"/>
      <c r="E236" s="173"/>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row>
    <row r="237" spans="1:31">
      <c r="A237" s="36" t="s">
        <v>136</v>
      </c>
      <c r="B237" s="60"/>
      <c r="C237" s="60"/>
      <c r="D237" s="145"/>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row>
    <row r="238" spans="1:31">
      <c r="A238" s="43" t="s">
        <v>125</v>
      </c>
      <c r="B238" s="87"/>
      <c r="C238" s="116"/>
      <c r="D238" s="135"/>
      <c r="E238" s="135"/>
      <c r="F238" s="36"/>
      <c r="G238" s="135"/>
      <c r="H238" s="135"/>
      <c r="I238" s="36"/>
      <c r="J238" s="36"/>
      <c r="K238" s="36"/>
      <c r="L238" s="36"/>
      <c r="M238" s="36"/>
      <c r="N238" s="36"/>
      <c r="O238" s="36"/>
      <c r="P238" s="36"/>
      <c r="Q238" s="36"/>
      <c r="R238" s="36"/>
      <c r="S238" s="36"/>
      <c r="T238" s="36"/>
      <c r="U238" s="36"/>
    </row>
    <row r="239" spans="1:31">
      <c r="A239" s="36" t="s">
        <v>14</v>
      </c>
      <c r="B239" s="60"/>
      <c r="C239" s="60"/>
      <c r="D239" s="145"/>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row>
    <row r="240" spans="1:31">
      <c r="A240" s="36"/>
      <c r="B240" s="60"/>
      <c r="C240" s="60"/>
      <c r="D240" s="145"/>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row>
    <row r="241" spans="1:31">
      <c r="A241" s="36"/>
      <c r="B241" s="60"/>
      <c r="C241" s="60"/>
      <c r="D241" s="145"/>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row>
    <row r="242" spans="1:31" ht="13.5" customHeight="1">
      <c r="A242" s="5" t="s">
        <v>176</v>
      </c>
      <c r="B242" s="5"/>
      <c r="C242" s="5"/>
      <c r="D242" s="5"/>
      <c r="E242" s="5"/>
      <c r="F242" s="5"/>
      <c r="G242" s="5"/>
      <c r="H242" s="5"/>
      <c r="I242" s="2"/>
      <c r="J242" s="2"/>
      <c r="K242" s="2"/>
      <c r="L242" s="2"/>
      <c r="M242" s="2"/>
      <c r="N242" s="2"/>
      <c r="O242" s="2"/>
      <c r="P242" s="2"/>
      <c r="Q242" s="2"/>
      <c r="R242" s="2"/>
      <c r="S242" s="2"/>
      <c r="T242" s="2"/>
      <c r="U242" s="2"/>
      <c r="V242" s="2"/>
      <c r="W242" s="2"/>
      <c r="X242" s="2"/>
      <c r="Y242" s="2"/>
      <c r="Z242" s="2"/>
      <c r="AA242" s="2"/>
      <c r="AB242" s="2"/>
      <c r="AC242" s="2"/>
      <c r="AD242" s="2"/>
      <c r="AE242" s="2"/>
    </row>
    <row r="243" spans="1:31" ht="13.5" customHeight="1">
      <c r="A243" s="5"/>
      <c r="B243" s="5"/>
      <c r="C243" s="5"/>
      <c r="D243" s="5"/>
      <c r="E243" s="5"/>
      <c r="F243" s="5"/>
      <c r="G243" s="5"/>
      <c r="H243" s="5"/>
      <c r="I243" s="2"/>
      <c r="J243" s="2"/>
      <c r="K243" s="2"/>
      <c r="L243" s="2"/>
      <c r="M243" s="2"/>
      <c r="N243" s="2"/>
      <c r="O243" s="2"/>
      <c r="P243" s="2"/>
      <c r="Q243" s="2"/>
      <c r="R243" s="2"/>
      <c r="S243" s="2"/>
      <c r="T243" s="2"/>
      <c r="U243" s="2"/>
      <c r="V243" s="2"/>
      <c r="W243" s="2"/>
      <c r="X243" s="2"/>
      <c r="Y243" s="2"/>
      <c r="Z243" s="2"/>
      <c r="AA243" s="2"/>
      <c r="AB243" s="2"/>
      <c r="AC243" s="2"/>
      <c r="AD243" s="2"/>
      <c r="AE243" s="2"/>
    </row>
    <row r="244" spans="1:31" ht="17.25" customHeight="1">
      <c r="A244" s="5" t="s">
        <v>177</v>
      </c>
      <c r="B244" s="5"/>
      <c r="C244" s="5"/>
      <c r="D244" s="5"/>
      <c r="E244" s="5"/>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row>
    <row r="245" spans="1:31" ht="13.5" customHeight="1">
      <c r="A245" s="2" t="s">
        <v>178</v>
      </c>
      <c r="B245" s="5"/>
      <c r="C245" s="5"/>
      <c r="D245" s="5"/>
      <c r="E245" s="5"/>
      <c r="F245" s="5"/>
      <c r="G245" s="5"/>
      <c r="H245" s="5"/>
      <c r="I245" s="2"/>
      <c r="J245" s="2"/>
      <c r="K245" s="2"/>
      <c r="L245" s="2"/>
      <c r="M245" s="2"/>
      <c r="N245" s="2"/>
      <c r="O245" s="2"/>
      <c r="P245" s="2"/>
      <c r="Q245" s="2"/>
      <c r="R245" s="2"/>
      <c r="S245" s="2"/>
      <c r="T245" s="2"/>
      <c r="U245" s="2"/>
      <c r="V245" s="2"/>
      <c r="W245" s="2"/>
      <c r="X245" s="2"/>
      <c r="Y245" s="2"/>
      <c r="Z245" s="2"/>
      <c r="AA245" s="2"/>
      <c r="AB245" s="2"/>
      <c r="AC245" s="2"/>
      <c r="AD245" s="2"/>
      <c r="AE245" s="2"/>
    </row>
    <row r="246" spans="1:31" ht="18">
      <c r="A246" s="66" t="s">
        <v>239</v>
      </c>
      <c r="B246" s="97"/>
      <c r="C246" s="97"/>
      <c r="D246" s="97"/>
      <c r="E246" s="97"/>
      <c r="F246" s="97"/>
      <c r="G246" s="97"/>
      <c r="H246" s="97"/>
      <c r="I246" s="97"/>
      <c r="J246" s="97"/>
      <c r="K246" s="97"/>
      <c r="L246" s="97"/>
      <c r="M246" s="280">
        <f>IFERROR(H73+H118,0)</f>
        <v>0</v>
      </c>
      <c r="N246" s="233"/>
      <c r="O246" s="2"/>
      <c r="P246" s="2"/>
      <c r="Q246" s="2"/>
      <c r="R246" s="2"/>
      <c r="S246" s="2"/>
      <c r="T246" s="2"/>
      <c r="U246" s="2"/>
      <c r="V246" s="2"/>
      <c r="W246" s="2"/>
      <c r="X246" s="2"/>
      <c r="Y246" s="2"/>
      <c r="Z246" s="2"/>
      <c r="AA246" s="2"/>
      <c r="AB246" s="2"/>
      <c r="AC246" s="2"/>
      <c r="AD246" s="2"/>
      <c r="AE246" s="2"/>
    </row>
    <row r="247" spans="1:31" s="3" customFormat="1" ht="13.5" customHeight="1">
      <c r="A247" s="67" t="s">
        <v>157</v>
      </c>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c r="Z247" s="11"/>
      <c r="AA247" s="11"/>
      <c r="AB247" s="11"/>
      <c r="AC247" s="11"/>
      <c r="AD247" s="11"/>
      <c r="AE247" s="11"/>
    </row>
    <row r="248" spans="1:31" s="3" customFormat="1" ht="15">
      <c r="A248" s="67"/>
      <c r="B248" s="67"/>
      <c r="C248" s="67"/>
      <c r="D248" s="67"/>
      <c r="E248" s="67"/>
      <c r="F248" s="67"/>
      <c r="G248" s="67"/>
      <c r="H248" s="67"/>
      <c r="I248" s="67"/>
      <c r="J248" s="67"/>
      <c r="K248" s="67"/>
      <c r="L248" s="67"/>
      <c r="M248" s="281"/>
      <c r="N248" s="268"/>
      <c r="O248" s="11"/>
      <c r="P248" s="11"/>
      <c r="Q248" s="11"/>
      <c r="R248" s="11"/>
      <c r="S248" s="11"/>
      <c r="T248" s="11"/>
      <c r="U248" s="11"/>
      <c r="V248" s="11"/>
      <c r="W248" s="11"/>
      <c r="X248" s="11"/>
      <c r="Y248" s="11"/>
      <c r="Z248" s="11"/>
      <c r="AA248" s="11"/>
      <c r="AB248" s="11"/>
      <c r="AC248" s="11"/>
      <c r="AD248" s="11"/>
      <c r="AE248" s="11"/>
    </row>
    <row r="249" spans="1:31" ht="18">
      <c r="A249" s="66" t="s">
        <v>240</v>
      </c>
      <c r="B249" s="97"/>
      <c r="C249" s="97"/>
      <c r="D249" s="97"/>
      <c r="E249" s="97"/>
      <c r="F249" s="97"/>
      <c r="G249" s="97"/>
      <c r="H249" s="97"/>
      <c r="I249" s="97"/>
      <c r="J249" s="97"/>
      <c r="K249" s="97"/>
      <c r="L249" s="97"/>
      <c r="M249" s="280">
        <f>IF(K4="",0,I134+H154+AD152+O172+Q190+D201+I211+I222+C236)</f>
        <v>0</v>
      </c>
      <c r="N249" s="233"/>
      <c r="O249" s="2"/>
      <c r="P249" s="2"/>
      <c r="Q249" s="2"/>
      <c r="R249" s="2"/>
      <c r="S249" s="2"/>
      <c r="T249" s="2"/>
      <c r="U249" s="2"/>
      <c r="V249" s="2"/>
      <c r="W249" s="2"/>
      <c r="X249" s="2"/>
      <c r="Y249" s="2"/>
      <c r="Z249" s="2"/>
      <c r="AA249" s="2"/>
      <c r="AB249" s="2"/>
      <c r="AC249" s="2"/>
      <c r="AD249" s="2"/>
      <c r="AE249" s="2"/>
    </row>
    <row r="250" spans="1:31" ht="17.25">
      <c r="A250" s="68"/>
      <c r="B250" s="68"/>
      <c r="C250" s="68"/>
      <c r="D250" s="68"/>
      <c r="E250" s="68"/>
      <c r="F250" s="68"/>
      <c r="G250" s="68"/>
      <c r="H250" s="68"/>
      <c r="I250" s="68"/>
      <c r="J250" s="68"/>
      <c r="K250" s="68"/>
      <c r="L250" s="68"/>
      <c r="M250" s="281"/>
      <c r="N250" s="268"/>
      <c r="O250" s="2"/>
      <c r="P250" s="2"/>
      <c r="Q250" s="2"/>
      <c r="R250" s="2"/>
      <c r="S250" s="2"/>
      <c r="T250" s="2"/>
      <c r="U250" s="2"/>
      <c r="V250" s="2"/>
      <c r="W250" s="2"/>
      <c r="X250" s="2"/>
      <c r="Y250" s="2"/>
      <c r="Z250" s="2"/>
      <c r="AA250" s="2"/>
      <c r="AB250" s="2"/>
      <c r="AC250" s="2"/>
      <c r="AD250" s="2"/>
      <c r="AE250" s="2"/>
    </row>
    <row r="251" spans="1:31">
      <c r="A251" s="36"/>
      <c r="B251" s="98"/>
      <c r="C251" s="98"/>
      <c r="D251" s="145"/>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row>
    <row r="252" spans="1:31" ht="17.25">
      <c r="A252" s="46" t="s">
        <v>152</v>
      </c>
      <c r="B252" s="9"/>
    </row>
    <row r="253" spans="1:31" ht="14.25" customHeight="1">
      <c r="A253" s="29" t="s">
        <v>313</v>
      </c>
      <c r="B253" s="9"/>
    </row>
    <row r="254" spans="1:31" ht="15">
      <c r="A254" s="1" t="s">
        <v>35</v>
      </c>
      <c r="H254" s="9" t="s">
        <v>154</v>
      </c>
      <c r="N254" s="1" t="s">
        <v>110</v>
      </c>
      <c r="Y254" s="9" t="s">
        <v>33</v>
      </c>
    </row>
    <row r="255" spans="1:31" ht="14.25">
      <c r="A255" s="69"/>
      <c r="B255" s="17" t="s">
        <v>111</v>
      </c>
      <c r="C255" s="17"/>
      <c r="D255" s="154" t="s">
        <v>64</v>
      </c>
      <c r="E255" s="174">
        <f>K4</f>
        <v>0</v>
      </c>
      <c r="F255" s="174"/>
      <c r="G255" s="154" t="s">
        <v>112</v>
      </c>
      <c r="H255" s="217" t="s">
        <v>244</v>
      </c>
      <c r="I255" s="235"/>
      <c r="J255" s="235"/>
      <c r="K255" s="257"/>
      <c r="M255" s="69"/>
      <c r="N255" s="293"/>
      <c r="O255" s="308" t="s">
        <v>10</v>
      </c>
      <c r="P255" s="308"/>
      <c r="Q255" s="308"/>
      <c r="R255" s="308"/>
      <c r="S255" s="308"/>
      <c r="T255" s="154" t="s">
        <v>64</v>
      </c>
      <c r="U255" s="174">
        <f>K4</f>
        <v>0</v>
      </c>
      <c r="V255" s="174"/>
      <c r="W255" s="174"/>
      <c r="X255" s="154" t="s">
        <v>64</v>
      </c>
      <c r="Y255" s="217" t="s">
        <v>8</v>
      </c>
      <c r="Z255" s="235"/>
      <c r="AA255" s="235"/>
      <c r="AB255" s="235"/>
      <c r="AC255" s="235"/>
      <c r="AD255" s="257"/>
    </row>
    <row r="256" spans="1:31" ht="14.25">
      <c r="A256" s="70"/>
      <c r="B256" s="99" t="s">
        <v>262</v>
      </c>
      <c r="C256" s="99"/>
      <c r="D256" s="154"/>
      <c r="E256" s="175">
        <f>P8</f>
        <v>0</v>
      </c>
      <c r="F256" s="175"/>
      <c r="G256" s="154"/>
      <c r="H256" s="338">
        <f>IFERROR(E255/E256,0)</f>
        <v>0</v>
      </c>
      <c r="I256" s="339"/>
      <c r="J256" s="339"/>
      <c r="K256" s="353"/>
      <c r="N256" s="294"/>
      <c r="O256" s="116" t="s">
        <v>116</v>
      </c>
      <c r="P256" s="116"/>
      <c r="Q256" s="116"/>
      <c r="R256" s="116"/>
      <c r="S256" s="116"/>
      <c r="T256" s="154"/>
      <c r="U256" s="331">
        <f>AE8</f>
        <v>0</v>
      </c>
      <c r="V256" s="331"/>
      <c r="W256" s="331"/>
      <c r="X256" s="154"/>
      <c r="Y256" s="338">
        <f>IFERROR(U255/U256,0)</f>
        <v>0</v>
      </c>
      <c r="Z256" s="339"/>
      <c r="AA256" s="339"/>
      <c r="AB256" s="339"/>
      <c r="AC256" s="339"/>
      <c r="AD256" s="353"/>
    </row>
    <row r="257" spans="1:30">
      <c r="A257" s="71"/>
      <c r="B257" s="71"/>
      <c r="C257" s="71"/>
      <c r="D257" s="71"/>
      <c r="E257" s="71"/>
      <c r="F257" s="71"/>
      <c r="G257" s="71"/>
      <c r="H257" s="71"/>
      <c r="I257" s="71"/>
      <c r="J257" s="71"/>
      <c r="K257" s="71"/>
    </row>
    <row r="258" spans="1:30" ht="14.25" customHeight="1">
      <c r="A258" s="29" t="s">
        <v>158</v>
      </c>
      <c r="B258" s="9"/>
    </row>
    <row r="259" spans="1:30" ht="15">
      <c r="A259" s="1" t="s">
        <v>35</v>
      </c>
      <c r="H259" s="9" t="s">
        <v>159</v>
      </c>
      <c r="N259" s="1" t="s">
        <v>110</v>
      </c>
      <c r="Y259" s="9" t="s">
        <v>33</v>
      </c>
    </row>
    <row r="260" spans="1:30" ht="14.25">
      <c r="A260" s="69"/>
      <c r="B260" s="17" t="s">
        <v>111</v>
      </c>
      <c r="C260" s="17"/>
      <c r="D260" s="154" t="s">
        <v>64</v>
      </c>
      <c r="E260" s="174">
        <f>K4</f>
        <v>0</v>
      </c>
      <c r="F260" s="174"/>
      <c r="G260" s="154" t="s">
        <v>112</v>
      </c>
      <c r="H260" s="217" t="s">
        <v>244</v>
      </c>
      <c r="I260" s="235"/>
      <c r="J260" s="235"/>
      <c r="K260" s="257"/>
      <c r="M260" s="69"/>
      <c r="N260" s="293"/>
      <c r="O260" s="308" t="s">
        <v>10</v>
      </c>
      <c r="P260" s="308"/>
      <c r="Q260" s="308"/>
      <c r="R260" s="308"/>
      <c r="S260" s="308"/>
      <c r="T260" s="154" t="s">
        <v>64</v>
      </c>
      <c r="U260" s="174">
        <f>K4</f>
        <v>0</v>
      </c>
      <c r="V260" s="174"/>
      <c r="W260" s="174"/>
      <c r="X260" s="154" t="s">
        <v>64</v>
      </c>
      <c r="Y260" s="217" t="s">
        <v>8</v>
      </c>
      <c r="Z260" s="235"/>
      <c r="AA260" s="235"/>
      <c r="AB260" s="235"/>
      <c r="AC260" s="235"/>
      <c r="AD260" s="257"/>
    </row>
    <row r="261" spans="1:30" ht="14.25">
      <c r="A261" s="70"/>
      <c r="B261" s="100" t="s">
        <v>241</v>
      </c>
      <c r="C261" s="100"/>
      <c r="D261" s="154"/>
      <c r="E261" s="175">
        <f>P8-M249</f>
        <v>0</v>
      </c>
      <c r="F261" s="175"/>
      <c r="G261" s="154"/>
      <c r="H261" s="338">
        <f>IFERROR(E260/E261,0)</f>
        <v>0</v>
      </c>
      <c r="I261" s="339"/>
      <c r="J261" s="339"/>
      <c r="K261" s="353"/>
      <c r="N261" s="294"/>
      <c r="O261" s="309" t="s">
        <v>285</v>
      </c>
      <c r="P261" s="309"/>
      <c r="Q261" s="309"/>
      <c r="R261" s="309"/>
      <c r="S261" s="309"/>
      <c r="T261" s="154"/>
      <c r="U261" s="331">
        <f>AE8-(I150+AB150+AB151)</f>
        <v>0</v>
      </c>
      <c r="V261" s="331"/>
      <c r="W261" s="331"/>
      <c r="X261" s="154"/>
      <c r="Y261" s="338">
        <f>IFERROR(U260/U261,0)</f>
        <v>0</v>
      </c>
      <c r="Z261" s="339"/>
      <c r="AA261" s="339"/>
      <c r="AB261" s="339"/>
      <c r="AC261" s="339"/>
      <c r="AD261" s="353"/>
    </row>
    <row r="262" spans="1:30">
      <c r="A262" s="72"/>
      <c r="B262" s="101"/>
      <c r="C262" s="101"/>
      <c r="D262" s="72"/>
      <c r="E262" s="72"/>
      <c r="F262" s="72"/>
      <c r="G262" s="72"/>
      <c r="H262" s="72"/>
      <c r="I262" s="72"/>
      <c r="J262" s="72"/>
      <c r="K262" s="259"/>
    </row>
    <row r="263" spans="1:30">
      <c r="A263" s="2"/>
      <c r="B263" s="2"/>
      <c r="C263" s="2"/>
      <c r="D263" s="2"/>
      <c r="E263" s="2"/>
      <c r="F263" s="2"/>
      <c r="G263" s="2"/>
      <c r="H263" s="2"/>
      <c r="I263" s="2"/>
      <c r="J263" s="2"/>
      <c r="K263" s="2"/>
      <c r="L263" s="2"/>
      <c r="M263" s="2"/>
      <c r="N263" s="2"/>
      <c r="O263" s="2"/>
      <c r="P263" s="2"/>
      <c r="Q263" s="2"/>
      <c r="R263" s="2"/>
      <c r="S263" s="2"/>
      <c r="T263" s="2"/>
      <c r="U263" s="2"/>
      <c r="V263" s="2"/>
      <c r="W263" s="2"/>
    </row>
  </sheetData>
  <mergeCells count="373">
    <mergeCell ref="A1:AD1"/>
    <mergeCell ref="A2:N2"/>
    <mergeCell ref="A3:B3"/>
    <mergeCell ref="B4:E4"/>
    <mergeCell ref="H4:J4"/>
    <mergeCell ref="V4:AE4"/>
    <mergeCell ref="V5:X5"/>
    <mergeCell ref="Y5:Z5"/>
    <mergeCell ref="AA5:AC5"/>
    <mergeCell ref="N6:O6"/>
    <mergeCell ref="P6:U6"/>
    <mergeCell ref="V6:X6"/>
    <mergeCell ref="Y6:Z6"/>
    <mergeCell ref="AA6:AC6"/>
    <mergeCell ref="B7:K7"/>
    <mergeCell ref="N7:O7"/>
    <mergeCell ref="P7:U7"/>
    <mergeCell ref="V7:X7"/>
    <mergeCell ref="Y7:Z7"/>
    <mergeCell ref="AA7:AC7"/>
    <mergeCell ref="N8:O8"/>
    <mergeCell ref="P8:U8"/>
    <mergeCell ref="V8:X8"/>
    <mergeCell ref="Y8:Z8"/>
    <mergeCell ref="AA8:AD8"/>
    <mergeCell ref="A20:F20"/>
    <mergeCell ref="A21:E21"/>
    <mergeCell ref="A23:B23"/>
    <mergeCell ref="G23:H23"/>
    <mergeCell ref="A24:B24"/>
    <mergeCell ref="A25:B25"/>
    <mergeCell ref="A26:B26"/>
    <mergeCell ref="B31:C31"/>
    <mergeCell ref="D31:E31"/>
    <mergeCell ref="F31:G31"/>
    <mergeCell ref="H31:I31"/>
    <mergeCell ref="J31:L31"/>
    <mergeCell ref="B32:C32"/>
    <mergeCell ref="D32:E32"/>
    <mergeCell ref="F32:G32"/>
    <mergeCell ref="H32:I32"/>
    <mergeCell ref="J32:L32"/>
    <mergeCell ref="B33:C33"/>
    <mergeCell ref="D33:E33"/>
    <mergeCell ref="F33:G33"/>
    <mergeCell ref="H33:I33"/>
    <mergeCell ref="J33:L33"/>
    <mergeCell ref="B34:C34"/>
    <mergeCell ref="D34:E34"/>
    <mergeCell ref="F34:G34"/>
    <mergeCell ref="H34:I34"/>
    <mergeCell ref="J34:L34"/>
    <mergeCell ref="B35:C35"/>
    <mergeCell ref="D35:E35"/>
    <mergeCell ref="F35:G35"/>
    <mergeCell ref="H35:I35"/>
    <mergeCell ref="J35:L35"/>
    <mergeCell ref="H36:I36"/>
    <mergeCell ref="J36:L36"/>
    <mergeCell ref="B39:C39"/>
    <mergeCell ref="D39:E39"/>
    <mergeCell ref="F39:G39"/>
    <mergeCell ref="H39:I39"/>
    <mergeCell ref="J39:L39"/>
    <mergeCell ref="B40:C40"/>
    <mergeCell ref="D40:E40"/>
    <mergeCell ref="F40:G40"/>
    <mergeCell ref="H40:I40"/>
    <mergeCell ref="J40:L40"/>
    <mergeCell ref="B41:C41"/>
    <mergeCell ref="D41:E41"/>
    <mergeCell ref="F41:G41"/>
    <mergeCell ref="H41:I41"/>
    <mergeCell ref="J41:L41"/>
    <mergeCell ref="B42:C42"/>
    <mergeCell ref="D42:E42"/>
    <mergeCell ref="F42:G42"/>
    <mergeCell ref="H42:I42"/>
    <mergeCell ref="J42:L42"/>
    <mergeCell ref="B43:C43"/>
    <mergeCell ref="D43:E43"/>
    <mergeCell ref="F43:G43"/>
    <mergeCell ref="H43:I43"/>
    <mergeCell ref="J43:L43"/>
    <mergeCell ref="H44:I44"/>
    <mergeCell ref="J44:L44"/>
    <mergeCell ref="B48:C48"/>
    <mergeCell ref="D48:E48"/>
    <mergeCell ref="F48:G48"/>
    <mergeCell ref="H48:I48"/>
    <mergeCell ref="J48:L48"/>
    <mergeCell ref="B49:C49"/>
    <mergeCell ref="D49:E49"/>
    <mergeCell ref="F49:G49"/>
    <mergeCell ref="H49:I49"/>
    <mergeCell ref="J49:L49"/>
    <mergeCell ref="B50:C50"/>
    <mergeCell ref="D50:E50"/>
    <mergeCell ref="F50:G50"/>
    <mergeCell ref="H50:I50"/>
    <mergeCell ref="J50:L50"/>
    <mergeCell ref="B51:C51"/>
    <mergeCell ref="D51:E51"/>
    <mergeCell ref="F51:G51"/>
    <mergeCell ref="H51:I51"/>
    <mergeCell ref="J51:L51"/>
    <mergeCell ref="B52:C52"/>
    <mergeCell ref="D52:E52"/>
    <mergeCell ref="F52:G52"/>
    <mergeCell ref="H52:I52"/>
    <mergeCell ref="J52:L52"/>
    <mergeCell ref="H53:I53"/>
    <mergeCell ref="J53:L53"/>
    <mergeCell ref="B57:C57"/>
    <mergeCell ref="D57:E57"/>
    <mergeCell ref="F57:G57"/>
    <mergeCell ref="H57:I57"/>
    <mergeCell ref="J57:L57"/>
    <mergeCell ref="B58:C58"/>
    <mergeCell ref="D58:E58"/>
    <mergeCell ref="F58:G58"/>
    <mergeCell ref="H58:I58"/>
    <mergeCell ref="J58:L58"/>
    <mergeCell ref="B59:C59"/>
    <mergeCell ref="D59:E59"/>
    <mergeCell ref="F59:G59"/>
    <mergeCell ref="H59:I59"/>
    <mergeCell ref="J59:L59"/>
    <mergeCell ref="B60:C60"/>
    <mergeCell ref="D60:E60"/>
    <mergeCell ref="F60:G60"/>
    <mergeCell ref="H60:I60"/>
    <mergeCell ref="J60:L60"/>
    <mergeCell ref="B61:C61"/>
    <mergeCell ref="D61:E61"/>
    <mergeCell ref="F61:G61"/>
    <mergeCell ref="H61:I61"/>
    <mergeCell ref="J61:L61"/>
    <mergeCell ref="H62:I62"/>
    <mergeCell ref="J62:L62"/>
    <mergeCell ref="B66:C66"/>
    <mergeCell ref="D66:E66"/>
    <mergeCell ref="F66:G66"/>
    <mergeCell ref="H66:I66"/>
    <mergeCell ref="J66:L66"/>
    <mergeCell ref="B67:C67"/>
    <mergeCell ref="D67:E67"/>
    <mergeCell ref="F67:G67"/>
    <mergeCell ref="H67:I67"/>
    <mergeCell ref="J67:L67"/>
    <mergeCell ref="B68:C68"/>
    <mergeCell ref="D68:E68"/>
    <mergeCell ref="F68:G68"/>
    <mergeCell ref="H68:I68"/>
    <mergeCell ref="J68:L68"/>
    <mergeCell ref="B69:C69"/>
    <mergeCell ref="D69:E69"/>
    <mergeCell ref="F69:G69"/>
    <mergeCell ref="H69:I69"/>
    <mergeCell ref="J69:L69"/>
    <mergeCell ref="B70:C70"/>
    <mergeCell ref="D70:E70"/>
    <mergeCell ref="F70:G70"/>
    <mergeCell ref="H70:I70"/>
    <mergeCell ref="J70:L70"/>
    <mergeCell ref="H71:I71"/>
    <mergeCell ref="J71:L71"/>
    <mergeCell ref="C73:G73"/>
    <mergeCell ref="A76:K76"/>
    <mergeCell ref="B84:C84"/>
    <mergeCell ref="D84:F84"/>
    <mergeCell ref="H84:J84"/>
    <mergeCell ref="M84:O84"/>
    <mergeCell ref="P84:Q84"/>
    <mergeCell ref="B85:C85"/>
    <mergeCell ref="D85:F85"/>
    <mergeCell ref="B86:C86"/>
    <mergeCell ref="D86:F86"/>
    <mergeCell ref="B87:C87"/>
    <mergeCell ref="D87:F87"/>
    <mergeCell ref="B88:C88"/>
    <mergeCell ref="D88:F88"/>
    <mergeCell ref="B89:C89"/>
    <mergeCell ref="D89:F89"/>
    <mergeCell ref="A91:C91"/>
    <mergeCell ref="E91:F91"/>
    <mergeCell ref="H91:K91"/>
    <mergeCell ref="A92:C92"/>
    <mergeCell ref="E92:F92"/>
    <mergeCell ref="H92:K92"/>
    <mergeCell ref="B96:C96"/>
    <mergeCell ref="D96:F96"/>
    <mergeCell ref="H96:J96"/>
    <mergeCell ref="M96:O96"/>
    <mergeCell ref="P96:Q96"/>
    <mergeCell ref="B97:C97"/>
    <mergeCell ref="D97:F97"/>
    <mergeCell ref="B98:C98"/>
    <mergeCell ref="D98:F98"/>
    <mergeCell ref="B99:C99"/>
    <mergeCell ref="D99:F99"/>
    <mergeCell ref="B100:C100"/>
    <mergeCell ref="D100:F100"/>
    <mergeCell ref="B101:C101"/>
    <mergeCell ref="D101:F101"/>
    <mergeCell ref="A103:C103"/>
    <mergeCell ref="E103:F103"/>
    <mergeCell ref="H103:K103"/>
    <mergeCell ref="A104:C104"/>
    <mergeCell ref="E104:F104"/>
    <mergeCell ref="H104:K104"/>
    <mergeCell ref="B108:C108"/>
    <mergeCell ref="D108:F108"/>
    <mergeCell ref="H108:J108"/>
    <mergeCell ref="M108:O108"/>
    <mergeCell ref="P108:Q108"/>
    <mergeCell ref="B109:C109"/>
    <mergeCell ref="D109:F109"/>
    <mergeCell ref="B110:C110"/>
    <mergeCell ref="D110:F110"/>
    <mergeCell ref="B111:C111"/>
    <mergeCell ref="D111:F111"/>
    <mergeCell ref="B112:C112"/>
    <mergeCell ref="D112:F112"/>
    <mergeCell ref="B113:C113"/>
    <mergeCell ref="D113:F113"/>
    <mergeCell ref="A115:C115"/>
    <mergeCell ref="E115:F115"/>
    <mergeCell ref="H115:K115"/>
    <mergeCell ref="A116:C116"/>
    <mergeCell ref="E116:F116"/>
    <mergeCell ref="H116:K116"/>
    <mergeCell ref="C118:G118"/>
    <mergeCell ref="G127:H127"/>
    <mergeCell ref="A128:B128"/>
    <mergeCell ref="D128:E128"/>
    <mergeCell ref="A129:B129"/>
    <mergeCell ref="D129:E129"/>
    <mergeCell ref="A133:B133"/>
    <mergeCell ref="D133:E133"/>
    <mergeCell ref="I133:K133"/>
    <mergeCell ref="A134:B134"/>
    <mergeCell ref="D134:E134"/>
    <mergeCell ref="I134:K134"/>
    <mergeCell ref="A142:B142"/>
    <mergeCell ref="I142:K142"/>
    <mergeCell ref="AA142:AB142"/>
    <mergeCell ref="AC142:AD142"/>
    <mergeCell ref="A143:B143"/>
    <mergeCell ref="I143:K143"/>
    <mergeCell ref="AA143:AB143"/>
    <mergeCell ref="AC143:AD143"/>
    <mergeCell ref="A144:B144"/>
    <mergeCell ref="I144:K144"/>
    <mergeCell ref="AA144:AB144"/>
    <mergeCell ref="AC144:AD144"/>
    <mergeCell ref="E145:H145"/>
    <mergeCell ref="I145:K145"/>
    <mergeCell ref="AA145:AB145"/>
    <mergeCell ref="AC145:AD145"/>
    <mergeCell ref="A147:K147"/>
    <mergeCell ref="A148:G148"/>
    <mergeCell ref="I149:K149"/>
    <mergeCell ref="N149:O149"/>
    <mergeCell ref="AB149:AC149"/>
    <mergeCell ref="I150:K150"/>
    <mergeCell ref="N150:O150"/>
    <mergeCell ref="AB150:AC150"/>
    <mergeCell ref="N151:O151"/>
    <mergeCell ref="AB151:AC151"/>
    <mergeCell ref="A154:B154"/>
    <mergeCell ref="D154:F154"/>
    <mergeCell ref="H154:K154"/>
    <mergeCell ref="A172:B172"/>
    <mergeCell ref="D172:E172"/>
    <mergeCell ref="G172:I172"/>
    <mergeCell ref="K172:N172"/>
    <mergeCell ref="O172:P172"/>
    <mergeCell ref="A173:B173"/>
    <mergeCell ref="D173:E173"/>
    <mergeCell ref="G173:I173"/>
    <mergeCell ref="A174:B174"/>
    <mergeCell ref="D174:E174"/>
    <mergeCell ref="G174:I174"/>
    <mergeCell ref="A177:C177"/>
    <mergeCell ref="G177:I177"/>
    <mergeCell ref="A178:C178"/>
    <mergeCell ref="G178:I178"/>
    <mergeCell ref="H188:I188"/>
    <mergeCell ref="L188:M188"/>
    <mergeCell ref="N188:O188"/>
    <mergeCell ref="H189:I189"/>
    <mergeCell ref="L189:M189"/>
    <mergeCell ref="N189:O189"/>
    <mergeCell ref="H190:I190"/>
    <mergeCell ref="L190:M190"/>
    <mergeCell ref="N190:O190"/>
    <mergeCell ref="Q190:S190"/>
    <mergeCell ref="L191:M191"/>
    <mergeCell ref="N191:O191"/>
    <mergeCell ref="G211:H211"/>
    <mergeCell ref="A215:E215"/>
    <mergeCell ref="B216:C216"/>
    <mergeCell ref="D216:E216"/>
    <mergeCell ref="B217:C217"/>
    <mergeCell ref="D217:E217"/>
    <mergeCell ref="A218:F218"/>
    <mergeCell ref="A221:G221"/>
    <mergeCell ref="C222:D222"/>
    <mergeCell ref="G222:H222"/>
    <mergeCell ref="C223:D223"/>
    <mergeCell ref="C224:D224"/>
    <mergeCell ref="C225:D225"/>
    <mergeCell ref="C226:D226"/>
    <mergeCell ref="A235:B235"/>
    <mergeCell ref="C235:E235"/>
    <mergeCell ref="A236:B236"/>
    <mergeCell ref="C236:E236"/>
    <mergeCell ref="A246:L246"/>
    <mergeCell ref="M246:N246"/>
    <mergeCell ref="A247:Y247"/>
    <mergeCell ref="A249:L249"/>
    <mergeCell ref="M249:N249"/>
    <mergeCell ref="B255:C255"/>
    <mergeCell ref="E255:F255"/>
    <mergeCell ref="H255:K255"/>
    <mergeCell ref="O255:S255"/>
    <mergeCell ref="U255:W255"/>
    <mergeCell ref="Y255:AD255"/>
    <mergeCell ref="B256:C256"/>
    <mergeCell ref="E256:F256"/>
    <mergeCell ref="H256:K256"/>
    <mergeCell ref="O256:S256"/>
    <mergeCell ref="U256:W256"/>
    <mergeCell ref="Y256:AD256"/>
    <mergeCell ref="B260:C260"/>
    <mergeCell ref="E260:F260"/>
    <mergeCell ref="H260:K260"/>
    <mergeCell ref="O260:S260"/>
    <mergeCell ref="U260:W260"/>
    <mergeCell ref="Y260:AD260"/>
    <mergeCell ref="E261:F261"/>
    <mergeCell ref="H261:K261"/>
    <mergeCell ref="O261:S261"/>
    <mergeCell ref="U261:W261"/>
    <mergeCell ref="Y261:AD261"/>
    <mergeCell ref="A263:W263"/>
    <mergeCell ref="N4:U5"/>
    <mergeCell ref="A5:A6"/>
    <mergeCell ref="B5:K6"/>
    <mergeCell ref="O10:AE13"/>
    <mergeCell ref="A18:E19"/>
    <mergeCell ref="D143:D144"/>
    <mergeCell ref="F143:F144"/>
    <mergeCell ref="H143:H144"/>
    <mergeCell ref="A152:B153"/>
    <mergeCell ref="C152:C153"/>
    <mergeCell ref="D152:F153"/>
    <mergeCell ref="G152:G153"/>
    <mergeCell ref="H152:K153"/>
    <mergeCell ref="Q188:S189"/>
    <mergeCell ref="A201:C202"/>
    <mergeCell ref="D201:D202"/>
    <mergeCell ref="A242:H243"/>
    <mergeCell ref="D255:D256"/>
    <mergeCell ref="G255:G256"/>
    <mergeCell ref="T255:T256"/>
    <mergeCell ref="X255:X256"/>
    <mergeCell ref="D260:D261"/>
    <mergeCell ref="G260:G261"/>
    <mergeCell ref="T260:T261"/>
    <mergeCell ref="X260:X261"/>
    <mergeCell ref="B261:C262"/>
  </mergeCells>
  <phoneticPr fontId="1"/>
  <dataValidations count="1">
    <dataValidation type="list" allowBlank="1" showDropDown="0" showInputMessage="1" showErrorMessage="1" sqref="AF190:AF200 D189:D190 L189:L190 D211">
      <formula1>$AF$190:$AF$200</formula1>
    </dataValidation>
  </dataValidations>
  <pageMargins left="0.59055118110236227" right="0.23622047244094488" top="0.74803149606299213" bottom="0.74803149606299213" header="0.31496062992125984" footer="0.31496062992125984"/>
  <pageSetup paperSize="8" scale="70" fitToWidth="1" fitToHeight="1" orientation="landscape" usePrinterDefaults="1" cellComments="asDisplayed" r:id="rId1"/>
  <headerFooter>
    <oddFooter>&amp;C&amp;P</oddFooter>
  </headerFooter>
  <rowBreaks count="3" manualBreakCount="3">
    <brk id="74" max="30" man="1"/>
    <brk id="138" max="30" man="1"/>
    <brk id="206" max="30" man="1"/>
  </rowBreaks>
  <legacyDrawing r:id="rId2"/>
</worksheet>
</file>

<file path=xl/worksheets/sheet2.xml><?xml version="1.0" encoding="utf-8"?>
<worksheet xmlns:r="http://schemas.openxmlformats.org/officeDocument/2006/relationships" xmlns:mc="http://schemas.openxmlformats.org/markup-compatibility/2006" xmlns="http://schemas.openxmlformats.org/spreadsheetml/2006/main">
  <sheetPr>
    <tabColor theme="5" tint="0.8"/>
  </sheetPr>
  <dimension ref="A1:AF263"/>
  <sheetViews>
    <sheetView view="pageBreakPreview" zoomScaleSheetLayoutView="100" workbookViewId="0">
      <selection sqref="A1:AD1"/>
    </sheetView>
  </sheetViews>
  <sheetFormatPr defaultRowHeight="13.5"/>
  <cols>
    <col min="1" max="1" width="9" style="1" customWidth="1"/>
    <col min="2" max="3" width="11.625" style="1" customWidth="1"/>
    <col min="4" max="5" width="9.875" style="1" customWidth="1"/>
    <col min="6" max="6" width="12.125" style="1" customWidth="1"/>
    <col min="7" max="7" width="9.5" style="1" customWidth="1"/>
    <col min="8" max="8" width="13.5" style="1" customWidth="1"/>
    <col min="9" max="9" width="8.5" style="1" bestFit="1" customWidth="1"/>
    <col min="10" max="10" width="11.625" style="1" customWidth="1"/>
    <col min="11" max="11" width="11.75" style="1" customWidth="1"/>
    <col min="12" max="12" width="6" style="1" customWidth="1"/>
    <col min="13" max="13" width="5.625" style="1" customWidth="1"/>
    <col min="14" max="14" width="9" style="1" customWidth="1"/>
    <col min="15" max="15" width="8" style="1" customWidth="1"/>
    <col min="16" max="27" width="6.125" style="1" customWidth="1"/>
    <col min="28" max="28" width="4.375" style="1" customWidth="1"/>
    <col min="29" max="29" width="8.75" style="1" customWidth="1"/>
    <col min="30" max="31" width="13.125" style="1" customWidth="1"/>
    <col min="32" max="16384" width="9" style="1" customWidth="1"/>
  </cols>
  <sheetData>
    <row r="1" spans="1:32" ht="24.75" customHeight="1">
      <c r="A1" s="4" t="s">
        <v>70</v>
      </c>
      <c r="B1" s="4"/>
      <c r="C1" s="4"/>
      <c r="D1" s="4"/>
      <c r="E1" s="4"/>
      <c r="F1" s="4"/>
      <c r="G1" s="4"/>
      <c r="H1" s="4"/>
      <c r="I1" s="4"/>
      <c r="J1" s="4"/>
      <c r="K1" s="4"/>
      <c r="L1" s="4"/>
      <c r="M1" s="4"/>
      <c r="N1" s="4"/>
      <c r="O1" s="4"/>
      <c r="P1" s="4"/>
      <c r="Q1" s="4"/>
      <c r="R1" s="4"/>
      <c r="S1" s="4"/>
      <c r="T1" s="4"/>
      <c r="U1" s="4"/>
      <c r="V1" s="4"/>
      <c r="W1" s="4"/>
      <c r="X1" s="4"/>
      <c r="Y1" s="4"/>
      <c r="Z1" s="4"/>
      <c r="AA1" s="4"/>
      <c r="AB1" s="4"/>
      <c r="AC1" s="4"/>
      <c r="AD1" s="4"/>
      <c r="AE1" s="354"/>
    </row>
    <row r="2" spans="1:32" ht="15" customHeight="1">
      <c r="A2" s="2" t="s">
        <v>312</v>
      </c>
      <c r="B2" s="2"/>
      <c r="C2" s="2"/>
      <c r="D2" s="2"/>
      <c r="E2" s="2"/>
      <c r="F2" s="2"/>
      <c r="G2" s="2"/>
      <c r="H2" s="2"/>
      <c r="I2" s="2"/>
      <c r="J2" s="2"/>
      <c r="K2" s="2"/>
      <c r="L2" s="2"/>
      <c r="M2" s="2"/>
      <c r="N2" s="2"/>
      <c r="O2" s="102"/>
      <c r="P2" s="102"/>
      <c r="Q2" s="102"/>
      <c r="R2" s="102"/>
      <c r="S2" s="102"/>
      <c r="T2" s="102"/>
      <c r="U2" s="102"/>
      <c r="V2" s="102"/>
      <c r="W2" s="102"/>
      <c r="X2" s="102"/>
      <c r="Y2" s="102"/>
      <c r="Z2" s="102"/>
      <c r="AA2" s="102"/>
      <c r="AB2" s="102"/>
      <c r="AC2" s="102"/>
      <c r="AD2" s="102"/>
      <c r="AE2" s="354"/>
    </row>
    <row r="3" spans="1:32" ht="18">
      <c r="A3" s="18" t="s">
        <v>3</v>
      </c>
      <c r="B3" s="18"/>
      <c r="C3" s="102"/>
      <c r="D3" s="102"/>
      <c r="E3" s="102"/>
      <c r="F3" s="102"/>
      <c r="G3" s="102"/>
      <c r="H3" s="102"/>
      <c r="I3" s="102"/>
      <c r="J3" s="102"/>
      <c r="K3" s="102"/>
      <c r="L3" s="102"/>
      <c r="M3" s="271"/>
      <c r="N3" s="49" t="s">
        <v>301</v>
      </c>
      <c r="O3" s="49"/>
      <c r="P3" s="49"/>
      <c r="Q3" s="49"/>
      <c r="R3" s="49"/>
      <c r="S3" s="49"/>
      <c r="T3" s="49"/>
      <c r="U3" s="102"/>
      <c r="V3" s="102"/>
      <c r="W3" s="102"/>
      <c r="X3" s="102"/>
      <c r="Y3" s="102"/>
      <c r="Z3" s="102"/>
      <c r="AA3" s="102"/>
      <c r="AB3" s="102"/>
      <c r="AC3" s="102"/>
      <c r="AD3" s="345"/>
      <c r="AE3" s="354"/>
    </row>
    <row r="4" spans="1:32" ht="17.25" customHeight="1">
      <c r="A4" s="19" t="s">
        <v>12</v>
      </c>
      <c r="B4" s="73" t="s">
        <v>297</v>
      </c>
      <c r="C4" s="73"/>
      <c r="D4" s="73"/>
      <c r="E4" s="73"/>
      <c r="F4" s="176" t="s">
        <v>18</v>
      </c>
      <c r="G4" s="187">
        <v>40</v>
      </c>
      <c r="H4" s="202" t="s">
        <v>10</v>
      </c>
      <c r="I4" s="219"/>
      <c r="J4" s="237"/>
      <c r="K4" s="245">
        <v>39900</v>
      </c>
      <c r="L4" s="260"/>
      <c r="M4" s="272"/>
      <c r="N4" s="282" t="s">
        <v>256</v>
      </c>
      <c r="O4" s="295"/>
      <c r="P4" s="295"/>
      <c r="Q4" s="295"/>
      <c r="R4" s="295"/>
      <c r="S4" s="295"/>
      <c r="T4" s="295"/>
      <c r="U4" s="326"/>
      <c r="V4" s="232" t="s">
        <v>23</v>
      </c>
      <c r="W4" s="78"/>
      <c r="X4" s="78"/>
      <c r="Y4" s="78"/>
      <c r="Z4" s="78"/>
      <c r="AA4" s="78"/>
      <c r="AB4" s="78"/>
      <c r="AC4" s="78"/>
      <c r="AD4" s="78"/>
      <c r="AE4" s="78"/>
    </row>
    <row r="5" spans="1:32" ht="28.5" customHeight="1">
      <c r="A5" s="20" t="s">
        <v>6</v>
      </c>
      <c r="B5" s="74" t="s">
        <v>298</v>
      </c>
      <c r="C5" s="74"/>
      <c r="D5" s="74"/>
      <c r="E5" s="74"/>
      <c r="F5" s="74"/>
      <c r="G5" s="74"/>
      <c r="H5" s="74"/>
      <c r="I5" s="74"/>
      <c r="J5" s="74"/>
      <c r="K5" s="246"/>
      <c r="L5" s="261"/>
      <c r="M5" s="273"/>
      <c r="N5" s="283"/>
      <c r="O5" s="296"/>
      <c r="P5" s="296"/>
      <c r="Q5" s="296"/>
      <c r="R5" s="296"/>
      <c r="S5" s="296"/>
      <c r="T5" s="296"/>
      <c r="U5" s="327"/>
      <c r="V5" s="332"/>
      <c r="W5" s="334"/>
      <c r="X5" s="334"/>
      <c r="Y5" s="30" t="s">
        <v>100</v>
      </c>
      <c r="Z5" s="30"/>
      <c r="AA5" s="108" t="s">
        <v>7</v>
      </c>
      <c r="AB5" s="341"/>
      <c r="AC5" s="278"/>
      <c r="AD5" s="30" t="s">
        <v>270</v>
      </c>
      <c r="AE5" s="30" t="s">
        <v>280</v>
      </c>
    </row>
    <row r="6" spans="1:32" ht="21" customHeight="1">
      <c r="A6" s="20"/>
      <c r="B6" s="74"/>
      <c r="C6" s="74"/>
      <c r="D6" s="74"/>
      <c r="E6" s="74"/>
      <c r="F6" s="74"/>
      <c r="G6" s="74"/>
      <c r="H6" s="74"/>
      <c r="I6" s="74"/>
      <c r="J6" s="74"/>
      <c r="K6" s="246"/>
      <c r="L6" s="261"/>
      <c r="M6" s="273"/>
      <c r="N6" s="284" t="s">
        <v>19</v>
      </c>
      <c r="O6" s="297"/>
      <c r="P6" s="310">
        <v>54400</v>
      </c>
      <c r="Q6" s="315"/>
      <c r="R6" s="315"/>
      <c r="S6" s="315"/>
      <c r="T6" s="315"/>
      <c r="U6" s="328"/>
      <c r="V6" s="297" t="s">
        <v>26</v>
      </c>
      <c r="W6" s="48"/>
      <c r="X6" s="48"/>
      <c r="Y6" s="80">
        <v>8</v>
      </c>
      <c r="Z6" s="106"/>
      <c r="AA6" s="80">
        <v>224</v>
      </c>
      <c r="AB6" s="109"/>
      <c r="AC6" s="106"/>
      <c r="AD6" s="51">
        <v>200</v>
      </c>
      <c r="AE6" s="355">
        <f>Y6*AA6+AD6</f>
        <v>1992</v>
      </c>
    </row>
    <row r="7" spans="1:32" ht="21" customHeight="1">
      <c r="A7" s="21" t="s">
        <v>34</v>
      </c>
      <c r="B7" s="75" t="s">
        <v>311</v>
      </c>
      <c r="C7" s="75"/>
      <c r="D7" s="75"/>
      <c r="E7" s="75"/>
      <c r="F7" s="75"/>
      <c r="G7" s="75"/>
      <c r="H7" s="75"/>
      <c r="I7" s="75"/>
      <c r="J7" s="75"/>
      <c r="K7" s="247"/>
      <c r="L7" s="262"/>
      <c r="M7" s="274"/>
      <c r="N7" s="285" t="s">
        <v>15</v>
      </c>
      <c r="O7" s="298"/>
      <c r="P7" s="311">
        <v>246600</v>
      </c>
      <c r="Q7" s="316"/>
      <c r="R7" s="316"/>
      <c r="S7" s="316"/>
      <c r="T7" s="316"/>
      <c r="U7" s="329"/>
      <c r="V7" s="333" t="s">
        <v>38</v>
      </c>
      <c r="W7" s="335"/>
      <c r="X7" s="335"/>
      <c r="Y7" s="80">
        <v>8</v>
      </c>
      <c r="Z7" s="106"/>
      <c r="AA7" s="270">
        <v>224</v>
      </c>
      <c r="AB7" s="342"/>
      <c r="AC7" s="279"/>
      <c r="AD7" s="346">
        <v>200</v>
      </c>
      <c r="AE7" s="355">
        <f>Y7*AA7+AD7</f>
        <v>1992</v>
      </c>
    </row>
    <row r="8" spans="1:32" ht="13.5" customHeight="1">
      <c r="N8" s="286" t="s">
        <v>36</v>
      </c>
      <c r="O8" s="299"/>
      <c r="P8" s="292">
        <f>SUM(P6:U7)</f>
        <v>301000</v>
      </c>
      <c r="Q8" s="317"/>
      <c r="R8" s="317"/>
      <c r="S8" s="317"/>
      <c r="T8" s="317"/>
      <c r="U8" s="307"/>
      <c r="V8" s="40"/>
      <c r="W8" s="40"/>
      <c r="X8" s="40"/>
      <c r="Y8" s="336"/>
      <c r="Z8" s="336"/>
      <c r="AA8" s="340" t="s">
        <v>42</v>
      </c>
      <c r="AB8" s="343"/>
      <c r="AC8" s="343"/>
      <c r="AD8" s="347"/>
      <c r="AE8" s="356">
        <f>SUM(AE6:AE7)</f>
        <v>3984</v>
      </c>
    </row>
    <row r="9" spans="1:32" ht="13.5" customHeight="1">
      <c r="O9" s="40"/>
      <c r="P9" s="40"/>
      <c r="Q9" s="175"/>
      <c r="R9" s="175"/>
      <c r="S9" s="175"/>
      <c r="T9" s="175"/>
      <c r="U9" s="175"/>
      <c r="V9" s="175"/>
      <c r="W9" s="40"/>
      <c r="X9" s="40"/>
      <c r="Y9" s="40"/>
      <c r="Z9" s="336"/>
      <c r="AA9" s="336"/>
      <c r="AB9" s="336"/>
      <c r="AC9" s="336"/>
      <c r="AD9" s="336"/>
      <c r="AE9" s="336"/>
      <c r="AF9" s="348"/>
    </row>
    <row r="10" spans="1:32" ht="13.5" customHeight="1">
      <c r="A10" s="22"/>
      <c r="B10" s="22"/>
      <c r="C10" s="22"/>
      <c r="D10" s="22"/>
      <c r="E10" s="22"/>
      <c r="F10" s="22"/>
      <c r="G10" s="22"/>
      <c r="H10" s="22"/>
      <c r="I10" s="22"/>
      <c r="J10" s="22"/>
      <c r="K10" s="22"/>
      <c r="L10" s="22"/>
      <c r="M10" s="22"/>
      <c r="N10" s="22"/>
      <c r="O10" s="300" t="s">
        <v>257</v>
      </c>
      <c r="P10" s="302"/>
      <c r="Q10" s="302"/>
      <c r="R10" s="302"/>
      <c r="S10" s="302"/>
      <c r="T10" s="302"/>
      <c r="U10" s="302"/>
      <c r="V10" s="302"/>
      <c r="W10" s="302"/>
      <c r="X10" s="302"/>
      <c r="Y10" s="302"/>
      <c r="Z10" s="302"/>
      <c r="AA10" s="302"/>
      <c r="AB10" s="302"/>
      <c r="AC10" s="302"/>
      <c r="AD10" s="302"/>
      <c r="AE10" s="302"/>
      <c r="AF10" s="300"/>
    </row>
    <row r="11" spans="1:32" ht="13.5" customHeight="1">
      <c r="A11" s="22"/>
      <c r="B11" s="22"/>
      <c r="C11" s="22"/>
      <c r="D11" s="22"/>
      <c r="E11" s="22"/>
      <c r="F11" s="22"/>
      <c r="G11" s="22"/>
      <c r="H11" s="22"/>
      <c r="I11" s="22"/>
      <c r="J11" s="22"/>
      <c r="K11" s="22"/>
      <c r="L11" s="22"/>
      <c r="M11" s="22"/>
      <c r="N11" s="22"/>
      <c r="O11" s="302"/>
      <c r="P11" s="302"/>
      <c r="Q11" s="302"/>
      <c r="R11" s="302"/>
      <c r="S11" s="302"/>
      <c r="T11" s="302"/>
      <c r="U11" s="302"/>
      <c r="V11" s="302"/>
      <c r="W11" s="302"/>
      <c r="X11" s="302"/>
      <c r="Y11" s="302"/>
      <c r="Z11" s="302"/>
      <c r="AA11" s="302"/>
      <c r="AB11" s="302"/>
      <c r="AC11" s="302"/>
      <c r="AD11" s="302"/>
      <c r="AE11" s="302"/>
      <c r="AF11" s="300"/>
    </row>
    <row r="12" spans="1:32" ht="13.5" customHeight="1">
      <c r="A12" s="22"/>
      <c r="B12" s="22"/>
      <c r="C12" s="22"/>
      <c r="D12" s="22"/>
      <c r="E12" s="22"/>
      <c r="F12" s="22"/>
      <c r="G12" s="22"/>
      <c r="H12" s="22"/>
      <c r="I12" s="22"/>
      <c r="J12" s="22"/>
      <c r="K12" s="22"/>
      <c r="L12" s="22"/>
      <c r="M12" s="22"/>
      <c r="N12" s="22"/>
      <c r="O12" s="302"/>
      <c r="P12" s="302"/>
      <c r="Q12" s="302"/>
      <c r="R12" s="302"/>
      <c r="S12" s="302"/>
      <c r="T12" s="302"/>
      <c r="U12" s="302"/>
      <c r="V12" s="302"/>
      <c r="W12" s="302"/>
      <c r="X12" s="302"/>
      <c r="Y12" s="302"/>
      <c r="Z12" s="302"/>
      <c r="AA12" s="302"/>
      <c r="AB12" s="302"/>
      <c r="AC12" s="302"/>
      <c r="AD12" s="302"/>
      <c r="AE12" s="302"/>
      <c r="AF12" s="300"/>
    </row>
    <row r="13" spans="1:32" ht="13.5" customHeight="1">
      <c r="A13" s="23"/>
      <c r="B13" s="23"/>
      <c r="C13" s="23"/>
      <c r="D13" s="23"/>
      <c r="E13" s="23"/>
      <c r="F13" s="23"/>
      <c r="G13" s="23"/>
      <c r="H13" s="23"/>
      <c r="I13" s="23"/>
      <c r="J13" s="23"/>
      <c r="K13" s="23"/>
      <c r="L13" s="23"/>
      <c r="M13" s="23"/>
      <c r="N13" s="23"/>
      <c r="O13" s="301"/>
      <c r="P13" s="301"/>
      <c r="Q13" s="301"/>
      <c r="R13" s="301"/>
      <c r="S13" s="301"/>
      <c r="T13" s="301"/>
      <c r="U13" s="301"/>
      <c r="V13" s="301"/>
      <c r="W13" s="301"/>
      <c r="X13" s="301"/>
      <c r="Y13" s="301"/>
      <c r="Z13" s="301"/>
      <c r="AA13" s="301"/>
      <c r="AB13" s="301"/>
      <c r="AC13" s="301"/>
      <c r="AD13" s="301"/>
      <c r="AE13" s="301"/>
      <c r="AF13" s="300"/>
    </row>
    <row r="14" spans="1:32" ht="13.5" customHeight="1">
      <c r="M14" s="40"/>
      <c r="N14" s="40"/>
      <c r="O14" s="175"/>
      <c r="P14" s="175"/>
      <c r="Q14" s="175"/>
      <c r="R14" s="175"/>
      <c r="S14" s="175"/>
      <c r="T14" s="175"/>
      <c r="U14" s="40"/>
      <c r="V14" s="40"/>
      <c r="W14" s="40"/>
      <c r="X14" s="336"/>
      <c r="Y14" s="336"/>
      <c r="Z14" s="336"/>
      <c r="AA14" s="336"/>
      <c r="AB14" s="336"/>
      <c r="AC14" s="336"/>
      <c r="AD14" s="348"/>
    </row>
    <row r="15" spans="1:32" ht="13.5" customHeight="1">
      <c r="A15" s="24" t="s">
        <v>203</v>
      </c>
      <c r="B15" s="76">
        <v>2018</v>
      </c>
      <c r="C15" s="1" t="s">
        <v>44</v>
      </c>
      <c r="N15" s="275"/>
      <c r="O15" s="275"/>
      <c r="P15" s="275"/>
      <c r="Q15" s="275"/>
      <c r="R15" s="275"/>
      <c r="S15" s="275"/>
      <c r="T15" s="275"/>
      <c r="U15" s="275"/>
      <c r="V15" s="275"/>
      <c r="W15" s="275"/>
      <c r="X15" s="275"/>
      <c r="Y15" s="275"/>
      <c r="Z15" s="275"/>
      <c r="AA15" s="275"/>
      <c r="AB15" s="275"/>
      <c r="AC15" s="275"/>
      <c r="AD15" s="275"/>
    </row>
    <row r="16" spans="1:32" ht="13.5" customHeight="1"/>
    <row r="17" spans="1:30" ht="13.5" customHeight="1"/>
    <row r="18" spans="1:30" ht="13.5" customHeight="1">
      <c r="A18" s="5" t="s">
        <v>160</v>
      </c>
      <c r="B18" s="5"/>
      <c r="C18" s="5"/>
      <c r="D18" s="5"/>
      <c r="E18" s="5"/>
    </row>
    <row r="19" spans="1:30" ht="13.5" customHeight="1">
      <c r="A19" s="5"/>
      <c r="B19" s="5"/>
      <c r="C19" s="5"/>
      <c r="D19" s="5"/>
      <c r="E19" s="5"/>
    </row>
    <row r="20" spans="1:30" ht="20.25" customHeight="1">
      <c r="A20" s="5" t="s">
        <v>163</v>
      </c>
      <c r="B20" s="5"/>
      <c r="C20" s="5"/>
      <c r="D20" s="5"/>
      <c r="E20" s="5"/>
      <c r="F20" s="5"/>
      <c r="M20" s="275"/>
      <c r="N20" s="275"/>
      <c r="O20" s="275"/>
      <c r="P20" s="275"/>
      <c r="Q20" s="275"/>
      <c r="R20" s="275"/>
      <c r="S20" s="275"/>
      <c r="T20" s="275"/>
      <c r="U20" s="40"/>
      <c r="V20" s="40"/>
      <c r="W20" s="40"/>
      <c r="X20" s="336"/>
      <c r="Y20" s="336"/>
      <c r="Z20" s="336"/>
      <c r="AA20" s="336"/>
      <c r="AB20" s="336"/>
      <c r="AC20" s="336"/>
      <c r="AD20" s="349"/>
    </row>
    <row r="21" spans="1:30" ht="13.5" customHeight="1">
      <c r="A21" s="2" t="s">
        <v>209</v>
      </c>
      <c r="B21" s="2"/>
      <c r="C21" s="2"/>
      <c r="D21" s="2"/>
      <c r="E21" s="2"/>
      <c r="M21" s="275"/>
      <c r="N21" s="275"/>
      <c r="O21" s="275"/>
      <c r="P21" s="275"/>
      <c r="Q21" s="275"/>
      <c r="R21" s="275"/>
      <c r="S21" s="275"/>
      <c r="T21" s="275"/>
      <c r="U21" s="40"/>
      <c r="V21" s="40"/>
      <c r="W21" s="40"/>
      <c r="X21" s="336"/>
      <c r="Y21" s="336"/>
      <c r="Z21" s="336"/>
      <c r="AA21" s="336"/>
      <c r="AB21" s="336"/>
      <c r="AC21" s="336"/>
      <c r="AD21" s="349"/>
    </row>
    <row r="22" spans="1:30" ht="13.5" customHeight="1">
      <c r="A22" s="25" t="s">
        <v>210</v>
      </c>
      <c r="M22" s="275"/>
      <c r="N22" s="275"/>
      <c r="O22" s="275"/>
      <c r="P22" s="275"/>
      <c r="Q22" s="275"/>
      <c r="R22" s="275"/>
      <c r="S22" s="275"/>
      <c r="T22" s="275"/>
      <c r="U22" s="40"/>
      <c r="V22" s="40"/>
      <c r="W22" s="40"/>
      <c r="X22" s="336"/>
      <c r="Y22" s="336"/>
      <c r="Z22" s="336"/>
      <c r="AA22" s="336"/>
      <c r="AB22" s="336"/>
      <c r="AC22" s="336"/>
      <c r="AD22" s="349"/>
    </row>
    <row r="23" spans="1:30" ht="13.5" customHeight="1">
      <c r="A23" s="26" t="s">
        <v>47</v>
      </c>
      <c r="B23" s="77"/>
      <c r="C23" s="103">
        <v>2.e-002</v>
      </c>
      <c r="D23" s="70"/>
      <c r="E23" s="70"/>
      <c r="G23" s="188" t="s">
        <v>2</v>
      </c>
      <c r="H23" s="203"/>
      <c r="I23" s="76">
        <v>224</v>
      </c>
      <c r="M23" s="275"/>
      <c r="N23" s="275"/>
      <c r="O23" s="275"/>
      <c r="P23" s="275"/>
      <c r="Q23" s="275"/>
      <c r="R23" s="275"/>
      <c r="S23" s="275"/>
      <c r="T23" s="275"/>
      <c r="U23" s="40"/>
      <c r="V23" s="40"/>
      <c r="W23" s="40"/>
      <c r="X23" s="336"/>
      <c r="Y23" s="336"/>
      <c r="Z23" s="336"/>
      <c r="AA23" s="336"/>
      <c r="AB23" s="336"/>
      <c r="AC23" s="336"/>
      <c r="AD23" s="349"/>
    </row>
    <row r="24" spans="1:30" ht="13.5" customHeight="1">
      <c r="A24" s="27" t="s">
        <v>27</v>
      </c>
      <c r="B24" s="78"/>
      <c r="C24" s="104">
        <v>6.6000000000000003e-002</v>
      </c>
      <c r="D24" s="70"/>
      <c r="E24" s="70"/>
      <c r="G24" s="1" t="s">
        <v>49</v>
      </c>
      <c r="M24" s="275"/>
      <c r="N24" s="275"/>
      <c r="O24" s="275"/>
      <c r="P24" s="275"/>
      <c r="Q24" s="275"/>
      <c r="R24" s="275"/>
      <c r="S24" s="275"/>
      <c r="T24" s="275"/>
      <c r="U24" s="40"/>
      <c r="V24" s="40"/>
      <c r="W24" s="40"/>
      <c r="X24" s="336"/>
      <c r="Y24" s="336"/>
      <c r="Z24" s="336"/>
      <c r="AA24" s="336"/>
      <c r="AB24" s="336"/>
      <c r="AC24" s="336"/>
      <c r="AD24" s="349"/>
    </row>
    <row r="25" spans="1:30" ht="13.5" customHeight="1">
      <c r="A25" s="27" t="s">
        <v>50</v>
      </c>
      <c r="B25" s="78"/>
      <c r="C25" s="104">
        <v>0.14499999999999999</v>
      </c>
      <c r="D25" s="70"/>
      <c r="E25" s="70"/>
      <c r="M25" s="275"/>
      <c r="N25" s="275"/>
      <c r="O25" s="275"/>
      <c r="P25" s="275"/>
      <c r="Q25" s="275"/>
      <c r="R25" s="275"/>
      <c r="S25" s="275"/>
      <c r="T25" s="275"/>
      <c r="U25" s="40"/>
      <c r="V25" s="40"/>
      <c r="W25" s="40"/>
      <c r="X25" s="336"/>
      <c r="Y25" s="336"/>
      <c r="Z25" s="336"/>
      <c r="AA25" s="336"/>
      <c r="AB25" s="336"/>
      <c r="AC25" s="336"/>
      <c r="AD25" s="349"/>
    </row>
    <row r="26" spans="1:30" ht="13.5" customHeight="1">
      <c r="A26" s="28" t="s">
        <v>52</v>
      </c>
      <c r="B26" s="79"/>
      <c r="C26" s="105">
        <v>0</v>
      </c>
      <c r="D26" s="70"/>
      <c r="E26" s="70"/>
      <c r="M26" s="275"/>
      <c r="N26" s="275"/>
      <c r="O26" s="275"/>
      <c r="P26" s="275"/>
      <c r="Q26" s="275"/>
      <c r="R26" s="275"/>
      <c r="S26" s="275"/>
      <c r="T26" s="275"/>
      <c r="U26" s="40"/>
      <c r="V26" s="40"/>
      <c r="W26" s="40"/>
      <c r="X26" s="336"/>
      <c r="Y26" s="336"/>
      <c r="Z26" s="336"/>
      <c r="AA26" s="336"/>
      <c r="AB26" s="336"/>
      <c r="AC26" s="336"/>
      <c r="AD26" s="349"/>
    </row>
    <row r="27" spans="1:30" ht="13.5" customHeight="1">
      <c r="A27" s="25" t="s">
        <v>53</v>
      </c>
      <c r="M27" s="275"/>
      <c r="N27" s="275"/>
      <c r="O27" s="275"/>
      <c r="P27" s="275"/>
      <c r="Q27" s="275"/>
      <c r="R27" s="275"/>
      <c r="S27" s="275"/>
      <c r="T27" s="275"/>
      <c r="U27" s="40"/>
      <c r="V27" s="40"/>
      <c r="W27" s="40"/>
      <c r="X27" s="336"/>
      <c r="Y27" s="336"/>
      <c r="Z27" s="336"/>
      <c r="AA27" s="336"/>
      <c r="AB27" s="336"/>
      <c r="AC27" s="336"/>
      <c r="AD27" s="349"/>
    </row>
    <row r="28" spans="1:30" ht="13.5" customHeight="1">
      <c r="M28" s="275"/>
      <c r="N28" s="275"/>
      <c r="O28" s="275"/>
      <c r="P28" s="275"/>
      <c r="Q28" s="275"/>
      <c r="R28" s="275"/>
      <c r="S28" s="275"/>
      <c r="T28" s="275"/>
      <c r="U28" s="40"/>
      <c r="V28" s="40"/>
      <c r="W28" s="40"/>
      <c r="X28" s="336"/>
      <c r="Y28" s="336"/>
      <c r="Z28" s="336"/>
      <c r="AA28" s="336"/>
      <c r="AB28" s="336"/>
      <c r="AC28" s="336"/>
      <c r="AD28" s="349"/>
    </row>
    <row r="29" spans="1:30" ht="13.5" customHeight="1">
      <c r="A29" s="29" t="s">
        <v>303</v>
      </c>
      <c r="M29" s="275"/>
    </row>
    <row r="30" spans="1:30" ht="13.5" customHeight="1">
      <c r="A30" s="22" t="s">
        <v>213</v>
      </c>
      <c r="B30" s="22"/>
      <c r="C30" s="22"/>
      <c r="D30" s="22"/>
      <c r="E30" s="22"/>
      <c r="F30" s="22"/>
      <c r="G30" s="22"/>
      <c r="H30" s="22"/>
      <c r="I30" s="22"/>
      <c r="J30" s="22"/>
      <c r="K30" s="22"/>
      <c r="L30" s="22"/>
      <c r="M30" s="275"/>
    </row>
    <row r="31" spans="1:30" ht="27" customHeight="1">
      <c r="A31" s="30" t="s">
        <v>269</v>
      </c>
      <c r="B31" s="30" t="s">
        <v>221</v>
      </c>
      <c r="C31" s="30"/>
      <c r="D31" s="30" t="s">
        <v>222</v>
      </c>
      <c r="E31" s="30"/>
      <c r="F31" s="30" t="s">
        <v>223</v>
      </c>
      <c r="G31" s="30"/>
      <c r="H31" s="50" t="s">
        <v>195</v>
      </c>
      <c r="I31" s="220"/>
      <c r="J31" s="64" t="s">
        <v>137</v>
      </c>
      <c r="K31" s="248"/>
      <c r="L31" s="263"/>
      <c r="M31" s="276"/>
    </row>
    <row r="32" spans="1:30" ht="13.5" customHeight="1">
      <c r="A32" s="31" t="s">
        <v>56</v>
      </c>
      <c r="B32" s="80">
        <v>10</v>
      </c>
      <c r="C32" s="106"/>
      <c r="D32" s="39">
        <f>B32*C25</f>
        <v>1.45</v>
      </c>
      <c r="E32" s="113"/>
      <c r="F32" s="80">
        <v>10</v>
      </c>
      <c r="G32" s="106"/>
      <c r="H32" s="39">
        <f>F32*C23</f>
        <v>0.2</v>
      </c>
      <c r="I32" s="221"/>
      <c r="J32" s="238">
        <f>D32-H32</f>
        <v>1.25</v>
      </c>
      <c r="K32" s="155"/>
      <c r="L32" s="264"/>
      <c r="M32" s="277"/>
    </row>
    <row r="33" spans="1:13" ht="13.5" customHeight="1">
      <c r="A33" s="31" t="s">
        <v>57</v>
      </c>
      <c r="B33" s="80">
        <v>15</v>
      </c>
      <c r="C33" s="106"/>
      <c r="D33" s="39">
        <f>B33*C25</f>
        <v>2.1749999999999998</v>
      </c>
      <c r="E33" s="113"/>
      <c r="F33" s="80">
        <v>15</v>
      </c>
      <c r="G33" s="106"/>
      <c r="H33" s="39">
        <f>F33*C23</f>
        <v>0.3</v>
      </c>
      <c r="I33" s="221"/>
      <c r="J33" s="238">
        <f>D33-H33</f>
        <v>1.8749999999999998</v>
      </c>
      <c r="K33" s="155"/>
      <c r="L33" s="264"/>
      <c r="M33" s="275"/>
    </row>
    <row r="34" spans="1:13" ht="13.5" customHeight="1">
      <c r="A34" s="32" t="s">
        <v>40</v>
      </c>
      <c r="B34" s="80">
        <v>13</v>
      </c>
      <c r="C34" s="106"/>
      <c r="D34" s="39">
        <f>B34*C25</f>
        <v>1.8849999999999998</v>
      </c>
      <c r="E34" s="113"/>
      <c r="F34" s="80">
        <v>13</v>
      </c>
      <c r="G34" s="106"/>
      <c r="H34" s="39">
        <f>F34*C23</f>
        <v>0.26</v>
      </c>
      <c r="I34" s="221"/>
      <c r="J34" s="238">
        <f>D34-H34</f>
        <v>1.6249999999999998</v>
      </c>
      <c r="K34" s="155"/>
      <c r="L34" s="264"/>
      <c r="M34" s="275"/>
    </row>
    <row r="35" spans="1:13" ht="13.5" customHeight="1">
      <c r="A35" s="31"/>
      <c r="B35" s="80"/>
      <c r="C35" s="106"/>
      <c r="D35" s="39">
        <f>B35*C25</f>
        <v>0</v>
      </c>
      <c r="E35" s="113"/>
      <c r="F35" s="80"/>
      <c r="G35" s="106"/>
      <c r="H35" s="39">
        <f>F35*C23</f>
        <v>0</v>
      </c>
      <c r="I35" s="221"/>
      <c r="J35" s="238">
        <f>D35-H35</f>
        <v>0</v>
      </c>
      <c r="K35" s="155"/>
      <c r="L35" s="264"/>
      <c r="M35" s="275"/>
    </row>
    <row r="36" spans="1:13" ht="13.5" customHeight="1">
      <c r="A36" s="33"/>
      <c r="B36" s="81"/>
      <c r="C36" s="81"/>
      <c r="D36" s="81"/>
      <c r="E36" s="81"/>
      <c r="F36" s="81"/>
      <c r="G36" s="81"/>
      <c r="H36" s="204" t="s">
        <v>308</v>
      </c>
      <c r="I36" s="222"/>
      <c r="J36" s="239">
        <f>SUM(J32:J35)</f>
        <v>4.75</v>
      </c>
      <c r="K36" s="156"/>
      <c r="L36" s="265"/>
      <c r="M36" s="275"/>
    </row>
    <row r="37" spans="1:13" ht="13.5" customHeight="1">
      <c r="A37" s="29" t="s">
        <v>20</v>
      </c>
      <c r="M37" s="275"/>
    </row>
    <row r="38" spans="1:13" ht="13.5" customHeight="1">
      <c r="A38" s="22" t="s">
        <v>213</v>
      </c>
      <c r="B38" s="22"/>
      <c r="C38" s="22"/>
      <c r="D38" s="22"/>
      <c r="E38" s="22"/>
      <c r="F38" s="22"/>
      <c r="G38" s="22"/>
      <c r="H38" s="22"/>
      <c r="I38" s="22"/>
      <c r="J38" s="22"/>
      <c r="K38" s="22"/>
      <c r="L38" s="22"/>
      <c r="M38" s="275"/>
    </row>
    <row r="39" spans="1:13" ht="27" customHeight="1">
      <c r="A39" s="30" t="s">
        <v>269</v>
      </c>
      <c r="B39" s="30" t="s">
        <v>221</v>
      </c>
      <c r="C39" s="30"/>
      <c r="D39" s="30" t="s">
        <v>222</v>
      </c>
      <c r="E39" s="30"/>
      <c r="F39" s="30" t="s">
        <v>224</v>
      </c>
      <c r="G39" s="30"/>
      <c r="H39" s="50" t="s">
        <v>219</v>
      </c>
      <c r="I39" s="220"/>
      <c r="J39" s="64" t="s">
        <v>105</v>
      </c>
      <c r="K39" s="248"/>
      <c r="L39" s="263"/>
      <c r="M39" s="276"/>
    </row>
    <row r="40" spans="1:13" ht="13.5" customHeight="1">
      <c r="A40" s="31" t="s">
        <v>58</v>
      </c>
      <c r="B40" s="80">
        <v>10</v>
      </c>
      <c r="C40" s="106"/>
      <c r="D40" s="39">
        <f>B40*C25</f>
        <v>1.45</v>
      </c>
      <c r="E40" s="113"/>
      <c r="F40" s="80">
        <v>10</v>
      </c>
      <c r="G40" s="106"/>
      <c r="H40" s="39">
        <f>F40*C24</f>
        <v>0.66</v>
      </c>
      <c r="I40" s="221"/>
      <c r="J40" s="238">
        <f>D40-H40</f>
        <v>0.78999999999999981</v>
      </c>
      <c r="K40" s="155"/>
      <c r="L40" s="264"/>
      <c r="M40" s="277"/>
    </row>
    <row r="41" spans="1:13" ht="13.5" customHeight="1">
      <c r="A41" s="31" t="s">
        <v>265</v>
      </c>
      <c r="B41" s="80">
        <v>15</v>
      </c>
      <c r="C41" s="106"/>
      <c r="D41" s="39">
        <f>B41*C25</f>
        <v>2.1749999999999998</v>
      </c>
      <c r="E41" s="113"/>
      <c r="F41" s="80">
        <v>15</v>
      </c>
      <c r="G41" s="106"/>
      <c r="H41" s="39">
        <f>F41*C24</f>
        <v>0.99</v>
      </c>
      <c r="I41" s="221"/>
      <c r="J41" s="238">
        <f>D41-H41</f>
        <v>1.1849999999999998</v>
      </c>
      <c r="K41" s="155"/>
      <c r="L41" s="264"/>
      <c r="M41" s="275"/>
    </row>
    <row r="42" spans="1:13" ht="13.5" customHeight="1">
      <c r="A42" s="32" t="s">
        <v>266</v>
      </c>
      <c r="B42" s="80">
        <v>10</v>
      </c>
      <c r="C42" s="106"/>
      <c r="D42" s="39">
        <f>B42*C25</f>
        <v>1.45</v>
      </c>
      <c r="E42" s="113"/>
      <c r="F42" s="80">
        <v>10</v>
      </c>
      <c r="G42" s="106"/>
      <c r="H42" s="39">
        <f>F42*C24</f>
        <v>0.66</v>
      </c>
      <c r="I42" s="221"/>
      <c r="J42" s="238">
        <f>D42-H42</f>
        <v>0.78999999999999981</v>
      </c>
      <c r="K42" s="155"/>
      <c r="L42" s="264"/>
      <c r="M42" s="275"/>
    </row>
    <row r="43" spans="1:13" ht="13.5" customHeight="1">
      <c r="A43" s="31"/>
      <c r="B43" s="80"/>
      <c r="C43" s="106"/>
      <c r="D43" s="39">
        <f>B43*C25</f>
        <v>0</v>
      </c>
      <c r="E43" s="113"/>
      <c r="F43" s="80"/>
      <c r="G43" s="106"/>
      <c r="H43" s="39">
        <f>F43*C24</f>
        <v>0</v>
      </c>
      <c r="I43" s="221"/>
      <c r="J43" s="238">
        <f>D43-H43</f>
        <v>0</v>
      </c>
      <c r="K43" s="155"/>
      <c r="L43" s="264"/>
      <c r="M43" s="275"/>
    </row>
    <row r="44" spans="1:13" ht="13.5" customHeight="1">
      <c r="A44" s="33"/>
      <c r="B44" s="81"/>
      <c r="C44" s="81"/>
      <c r="D44" s="81"/>
      <c r="E44" s="81"/>
      <c r="F44" s="81"/>
      <c r="G44" s="81"/>
      <c r="H44" s="204" t="s">
        <v>307</v>
      </c>
      <c r="I44" s="222"/>
      <c r="J44" s="239">
        <f>SUM(J40:J43)</f>
        <v>2.7649999999999997</v>
      </c>
      <c r="K44" s="156"/>
      <c r="L44" s="265"/>
      <c r="M44" s="275"/>
    </row>
    <row r="45" spans="1:13" ht="13.5" customHeight="1">
      <c r="M45" s="275"/>
    </row>
    <row r="46" spans="1:13" ht="13.5" customHeight="1">
      <c r="A46" s="29" t="s">
        <v>304</v>
      </c>
      <c r="M46" s="275"/>
    </row>
    <row r="47" spans="1:13" ht="13.5" customHeight="1">
      <c r="A47" s="22" t="s">
        <v>213</v>
      </c>
      <c r="B47" s="22"/>
      <c r="C47" s="22"/>
      <c r="D47" s="22"/>
      <c r="E47" s="22"/>
      <c r="F47" s="22"/>
      <c r="G47" s="22"/>
      <c r="H47" s="22"/>
      <c r="I47" s="22"/>
      <c r="J47" s="22"/>
      <c r="K47" s="22"/>
      <c r="L47" s="22"/>
      <c r="M47" s="275"/>
    </row>
    <row r="48" spans="1:13" ht="27" customHeight="1">
      <c r="A48" s="30" t="s">
        <v>269</v>
      </c>
      <c r="B48" s="30" t="s">
        <v>221</v>
      </c>
      <c r="C48" s="30"/>
      <c r="D48" s="30" t="s">
        <v>222</v>
      </c>
      <c r="E48" s="30"/>
      <c r="F48" s="30" t="s">
        <v>170</v>
      </c>
      <c r="G48" s="30"/>
      <c r="H48" s="30" t="s">
        <v>226</v>
      </c>
      <c r="I48" s="108"/>
      <c r="J48" s="240" t="s">
        <v>279</v>
      </c>
      <c r="K48" s="249"/>
      <c r="L48" s="266"/>
      <c r="M48" s="276"/>
    </row>
    <row r="49" spans="1:13" ht="13.5" customHeight="1">
      <c r="A49" s="31" t="s">
        <v>267</v>
      </c>
      <c r="B49" s="80">
        <v>10</v>
      </c>
      <c r="C49" s="106"/>
      <c r="D49" s="39">
        <f>B49*C25</f>
        <v>1.45</v>
      </c>
      <c r="E49" s="113"/>
      <c r="F49" s="80">
        <v>10</v>
      </c>
      <c r="G49" s="106"/>
      <c r="H49" s="39">
        <f>F49*C26</f>
        <v>0</v>
      </c>
      <c r="I49" s="221"/>
      <c r="J49" s="238">
        <f>D49-H49</f>
        <v>1.45</v>
      </c>
      <c r="K49" s="155"/>
      <c r="L49" s="264"/>
      <c r="M49" s="277"/>
    </row>
    <row r="50" spans="1:13" ht="13.5" customHeight="1">
      <c r="A50" s="32" t="s">
        <v>16</v>
      </c>
      <c r="B50" s="80">
        <v>8</v>
      </c>
      <c r="C50" s="106"/>
      <c r="D50" s="39">
        <f>B50*C25</f>
        <v>1.1599999999999999</v>
      </c>
      <c r="E50" s="113"/>
      <c r="F50" s="80">
        <v>8</v>
      </c>
      <c r="G50" s="106"/>
      <c r="H50" s="39">
        <f>F50*C26</f>
        <v>0</v>
      </c>
      <c r="I50" s="221"/>
      <c r="J50" s="238">
        <f>D50-H50</f>
        <v>1.1599999999999999</v>
      </c>
      <c r="K50" s="155"/>
      <c r="L50" s="264"/>
      <c r="M50" s="275"/>
    </row>
    <row r="51" spans="1:13" ht="13.5" customHeight="1">
      <c r="A51" s="31"/>
      <c r="B51" s="80"/>
      <c r="C51" s="106"/>
      <c r="D51" s="39">
        <f>B51*C25</f>
        <v>0</v>
      </c>
      <c r="E51" s="113"/>
      <c r="F51" s="80"/>
      <c r="G51" s="106"/>
      <c r="H51" s="39">
        <f>F51*C26</f>
        <v>0</v>
      </c>
      <c r="I51" s="221"/>
      <c r="J51" s="238">
        <f>D51-H51</f>
        <v>0</v>
      </c>
      <c r="K51" s="155"/>
      <c r="L51" s="264"/>
      <c r="M51" s="275"/>
    </row>
    <row r="52" spans="1:13" ht="13.5" customHeight="1">
      <c r="A52" s="31"/>
      <c r="B52" s="80"/>
      <c r="C52" s="106"/>
      <c r="D52" s="39">
        <f>B52*C25</f>
        <v>0</v>
      </c>
      <c r="E52" s="113"/>
      <c r="F52" s="80"/>
      <c r="G52" s="106"/>
      <c r="H52" s="39">
        <f>F52*C26</f>
        <v>0</v>
      </c>
      <c r="I52" s="221"/>
      <c r="J52" s="238">
        <f>D52-H52</f>
        <v>0</v>
      </c>
      <c r="K52" s="155"/>
      <c r="L52" s="264"/>
      <c r="M52" s="275"/>
    </row>
    <row r="53" spans="1:13" ht="13.5" customHeight="1">
      <c r="A53" s="33"/>
      <c r="B53" s="81"/>
      <c r="C53" s="81"/>
      <c r="D53" s="81"/>
      <c r="E53" s="81"/>
      <c r="F53" s="81"/>
      <c r="G53" s="81"/>
      <c r="H53" s="204" t="s">
        <v>197</v>
      </c>
      <c r="I53" s="222"/>
      <c r="J53" s="239">
        <f>SUM(J49:J52)</f>
        <v>2.61</v>
      </c>
      <c r="K53" s="156"/>
      <c r="L53" s="265"/>
      <c r="M53" s="275"/>
    </row>
    <row r="54" spans="1:13" ht="13.5" customHeight="1">
      <c r="M54" s="275"/>
    </row>
    <row r="55" spans="1:13" ht="13.5" customHeight="1">
      <c r="A55" s="29" t="s">
        <v>305</v>
      </c>
      <c r="M55" s="275"/>
    </row>
    <row r="56" spans="1:13" ht="13.5" customHeight="1">
      <c r="A56" s="22" t="s">
        <v>213</v>
      </c>
      <c r="B56" s="22"/>
      <c r="C56" s="22"/>
      <c r="D56" s="22"/>
      <c r="E56" s="22"/>
      <c r="F56" s="22"/>
      <c r="G56" s="22"/>
      <c r="H56" s="22"/>
      <c r="I56" s="22"/>
      <c r="J56" s="22"/>
      <c r="K56" s="22"/>
      <c r="L56" s="22"/>
      <c r="M56" s="275"/>
    </row>
    <row r="57" spans="1:13" ht="27" customHeight="1">
      <c r="A57" s="30" t="s">
        <v>269</v>
      </c>
      <c r="B57" s="30" t="s">
        <v>223</v>
      </c>
      <c r="C57" s="30"/>
      <c r="D57" s="56" t="s">
        <v>195</v>
      </c>
      <c r="E57" s="38"/>
      <c r="F57" s="30" t="s">
        <v>170</v>
      </c>
      <c r="G57" s="30"/>
      <c r="H57" s="30" t="s">
        <v>226</v>
      </c>
      <c r="I57" s="108"/>
      <c r="J57" s="240" t="s">
        <v>155</v>
      </c>
      <c r="K57" s="249"/>
      <c r="L57" s="266"/>
      <c r="M57" s="276"/>
    </row>
    <row r="58" spans="1:13" ht="13.5" customHeight="1">
      <c r="A58" s="31" t="s">
        <v>172</v>
      </c>
      <c r="B58" s="80">
        <v>10</v>
      </c>
      <c r="C58" s="106"/>
      <c r="D58" s="39">
        <f>B58*C23</f>
        <v>0.2</v>
      </c>
      <c r="E58" s="113"/>
      <c r="F58" s="80">
        <v>10</v>
      </c>
      <c r="G58" s="106"/>
      <c r="H58" s="39">
        <f>F58*C26</f>
        <v>0</v>
      </c>
      <c r="I58" s="221"/>
      <c r="J58" s="238">
        <f>D58-H58</f>
        <v>0.2</v>
      </c>
      <c r="K58" s="155"/>
      <c r="L58" s="264"/>
      <c r="M58" s="277"/>
    </row>
    <row r="59" spans="1:13" ht="13.5" customHeight="1">
      <c r="A59" s="31"/>
      <c r="B59" s="80"/>
      <c r="C59" s="106"/>
      <c r="D59" s="39">
        <f>B59*C23</f>
        <v>0</v>
      </c>
      <c r="E59" s="113"/>
      <c r="F59" s="80"/>
      <c r="G59" s="106"/>
      <c r="H59" s="39">
        <f>F59*C26</f>
        <v>0</v>
      </c>
      <c r="I59" s="221"/>
      <c r="J59" s="238">
        <f>D59-H59</f>
        <v>0</v>
      </c>
      <c r="K59" s="155"/>
      <c r="L59" s="264"/>
      <c r="M59" s="275"/>
    </row>
    <row r="60" spans="1:13" ht="13.5" customHeight="1">
      <c r="A60" s="31"/>
      <c r="B60" s="80"/>
      <c r="C60" s="106"/>
      <c r="D60" s="39">
        <f>B60*C23</f>
        <v>0</v>
      </c>
      <c r="E60" s="113"/>
      <c r="F60" s="80"/>
      <c r="G60" s="106"/>
      <c r="H60" s="39">
        <f>F60*C26</f>
        <v>0</v>
      </c>
      <c r="I60" s="221"/>
      <c r="J60" s="238">
        <f>D60-H60</f>
        <v>0</v>
      </c>
      <c r="K60" s="155"/>
      <c r="L60" s="264"/>
      <c r="M60" s="275"/>
    </row>
    <row r="61" spans="1:13" ht="13.5" customHeight="1">
      <c r="A61" s="31"/>
      <c r="B61" s="80"/>
      <c r="C61" s="106"/>
      <c r="D61" s="39">
        <f>B61*C23</f>
        <v>0</v>
      </c>
      <c r="E61" s="113"/>
      <c r="F61" s="80"/>
      <c r="G61" s="106"/>
      <c r="H61" s="39">
        <f>F61*C26</f>
        <v>0</v>
      </c>
      <c r="I61" s="221"/>
      <c r="J61" s="238">
        <f>D61-H61</f>
        <v>0</v>
      </c>
      <c r="K61" s="155"/>
      <c r="L61" s="264"/>
      <c r="M61" s="275"/>
    </row>
    <row r="62" spans="1:13" ht="13.5" customHeight="1">
      <c r="A62" s="33"/>
      <c r="B62" s="81"/>
      <c r="C62" s="81"/>
      <c r="D62" s="81"/>
      <c r="E62" s="81"/>
      <c r="F62" s="81"/>
      <c r="G62" s="81"/>
      <c r="H62" s="204" t="s">
        <v>309</v>
      </c>
      <c r="I62" s="222"/>
      <c r="J62" s="239">
        <f>SUM(J58:J61)</f>
        <v>0.2</v>
      </c>
      <c r="K62" s="156"/>
      <c r="L62" s="265"/>
      <c r="M62" s="275"/>
    </row>
    <row r="63" spans="1:13" ht="13.5" customHeight="1">
      <c r="M63" s="275"/>
    </row>
    <row r="64" spans="1:13" ht="13.5" customHeight="1">
      <c r="A64" s="29" t="s">
        <v>306</v>
      </c>
      <c r="M64" s="275"/>
    </row>
    <row r="65" spans="1:30" ht="13.5" customHeight="1">
      <c r="A65" s="22" t="s">
        <v>213</v>
      </c>
      <c r="B65" s="22"/>
      <c r="C65" s="22"/>
      <c r="D65" s="22"/>
      <c r="E65" s="22"/>
      <c r="F65" s="22"/>
      <c r="G65" s="22"/>
      <c r="H65" s="22"/>
      <c r="I65" s="22"/>
      <c r="J65" s="22"/>
      <c r="K65" s="22"/>
      <c r="L65" s="22"/>
      <c r="M65" s="275"/>
    </row>
    <row r="66" spans="1:30" ht="27" customHeight="1">
      <c r="A66" s="30" t="s">
        <v>269</v>
      </c>
      <c r="B66" s="30" t="s">
        <v>224</v>
      </c>
      <c r="C66" s="30"/>
      <c r="D66" s="30" t="s">
        <v>62</v>
      </c>
      <c r="E66" s="108"/>
      <c r="F66" s="30" t="s">
        <v>170</v>
      </c>
      <c r="G66" s="30"/>
      <c r="H66" s="30" t="s">
        <v>226</v>
      </c>
      <c r="I66" s="108"/>
      <c r="J66" s="240" t="s">
        <v>300</v>
      </c>
      <c r="K66" s="249"/>
      <c r="L66" s="266"/>
      <c r="M66" s="276"/>
    </row>
    <row r="67" spans="1:30" ht="13.5" customHeight="1">
      <c r="A67" s="32" t="s">
        <v>268</v>
      </c>
      <c r="B67" s="80">
        <v>10</v>
      </c>
      <c r="C67" s="106"/>
      <c r="D67" s="39">
        <f>B67*C24</f>
        <v>0.66</v>
      </c>
      <c r="E67" s="113"/>
      <c r="F67" s="80">
        <v>10</v>
      </c>
      <c r="G67" s="106"/>
      <c r="H67" s="39">
        <f>F67*C26</f>
        <v>0</v>
      </c>
      <c r="I67" s="221"/>
      <c r="J67" s="238">
        <f>D67-H67</f>
        <v>0.66</v>
      </c>
      <c r="K67" s="155"/>
      <c r="L67" s="264"/>
      <c r="M67" s="277"/>
    </row>
    <row r="68" spans="1:30" ht="13.5" customHeight="1">
      <c r="A68" s="31"/>
      <c r="B68" s="80"/>
      <c r="C68" s="106"/>
      <c r="D68" s="39">
        <f>B68*C24</f>
        <v>0</v>
      </c>
      <c r="E68" s="113"/>
      <c r="F68" s="80"/>
      <c r="G68" s="106"/>
      <c r="H68" s="39">
        <f>F68*C26</f>
        <v>0</v>
      </c>
      <c r="I68" s="221"/>
      <c r="J68" s="238">
        <f>D68-H68</f>
        <v>0</v>
      </c>
      <c r="K68" s="155"/>
      <c r="L68" s="264"/>
      <c r="M68" s="275"/>
    </row>
    <row r="69" spans="1:30" ht="13.5" customHeight="1">
      <c r="A69" s="31"/>
      <c r="B69" s="80"/>
      <c r="C69" s="106"/>
      <c r="D69" s="39">
        <f>B69*C24</f>
        <v>0</v>
      </c>
      <c r="E69" s="113"/>
      <c r="F69" s="80"/>
      <c r="G69" s="106"/>
      <c r="H69" s="39">
        <f>F69*C26</f>
        <v>0</v>
      </c>
      <c r="I69" s="221"/>
      <c r="J69" s="238">
        <f>D69-H69</f>
        <v>0</v>
      </c>
      <c r="K69" s="155"/>
      <c r="L69" s="264"/>
      <c r="M69" s="275"/>
    </row>
    <row r="70" spans="1:30" ht="13.5" customHeight="1">
      <c r="A70" s="31"/>
      <c r="B70" s="80"/>
      <c r="C70" s="106"/>
      <c r="D70" s="39">
        <f>B70*C24</f>
        <v>0</v>
      </c>
      <c r="E70" s="113"/>
      <c r="F70" s="80"/>
      <c r="G70" s="106"/>
      <c r="H70" s="39">
        <f>F70*C26</f>
        <v>0</v>
      </c>
      <c r="I70" s="221"/>
      <c r="J70" s="238">
        <f>D70-H70</f>
        <v>0</v>
      </c>
      <c r="K70" s="155"/>
      <c r="L70" s="264"/>
      <c r="M70" s="275"/>
    </row>
    <row r="71" spans="1:30" ht="13.5" customHeight="1">
      <c r="A71" s="33"/>
      <c r="B71" s="81"/>
      <c r="C71" s="81"/>
      <c r="D71" s="81"/>
      <c r="E71" s="81"/>
      <c r="F71" s="81"/>
      <c r="G71" s="81"/>
      <c r="H71" s="204" t="s">
        <v>310</v>
      </c>
      <c r="I71" s="222"/>
      <c r="J71" s="239">
        <f>SUM(J67:J70)</f>
        <v>0.66</v>
      </c>
      <c r="K71" s="156"/>
      <c r="L71" s="265"/>
      <c r="M71" s="275"/>
    </row>
    <row r="72" spans="1:30" ht="13.5" customHeight="1">
      <c r="M72" s="275"/>
      <c r="N72" s="275"/>
      <c r="O72" s="275"/>
      <c r="P72" s="275"/>
      <c r="Q72" s="275"/>
      <c r="R72" s="275"/>
      <c r="S72" s="275"/>
      <c r="T72" s="275"/>
      <c r="U72" s="40"/>
      <c r="V72" s="40"/>
      <c r="W72" s="40"/>
      <c r="X72" s="336"/>
      <c r="Y72" s="336"/>
      <c r="Z72" s="336"/>
      <c r="AA72" s="336"/>
      <c r="AB72" s="336"/>
      <c r="AC72" s="336"/>
      <c r="AD72" s="349"/>
    </row>
    <row r="73" spans="1:30" ht="13.5" customHeight="1">
      <c r="C73" s="107" t="s">
        <v>212</v>
      </c>
      <c r="D73" s="129"/>
      <c r="E73" s="129"/>
      <c r="F73" s="129"/>
      <c r="G73" s="129"/>
      <c r="H73" s="205">
        <f>(J36+J44+J53+J62+J71)*I23</f>
        <v>2460.64</v>
      </c>
      <c r="Z73" s="336"/>
      <c r="AA73" s="336"/>
      <c r="AB73" s="336"/>
      <c r="AC73" s="336"/>
      <c r="AD73" s="349"/>
    </row>
    <row r="74" spans="1:30" ht="13.5" customHeight="1">
      <c r="M74" s="275"/>
      <c r="N74" s="275"/>
      <c r="O74" s="275"/>
      <c r="P74" s="275"/>
      <c r="Q74" s="275"/>
      <c r="R74" s="275"/>
      <c r="S74" s="275"/>
      <c r="T74" s="275"/>
      <c r="U74" s="40"/>
      <c r="V74" s="40"/>
      <c r="W74" s="40"/>
      <c r="X74" s="336"/>
      <c r="Y74" s="336"/>
      <c r="Z74" s="336"/>
      <c r="AA74" s="336"/>
      <c r="AB74" s="336"/>
      <c r="AC74" s="336"/>
      <c r="AD74" s="349"/>
    </row>
    <row r="75" spans="1:30" ht="17.25">
      <c r="A75" s="34" t="s">
        <v>165</v>
      </c>
      <c r="B75" s="9"/>
      <c r="M75" s="275"/>
      <c r="N75" s="275"/>
      <c r="O75" s="275"/>
      <c r="P75" s="275"/>
      <c r="Q75" s="275"/>
      <c r="R75" s="275"/>
      <c r="S75" s="275"/>
      <c r="T75" s="275"/>
      <c r="U75" s="275"/>
      <c r="V75" s="275"/>
      <c r="W75" s="275"/>
      <c r="X75" s="275"/>
      <c r="Y75" s="275"/>
      <c r="Z75" s="275"/>
      <c r="AA75" s="275"/>
      <c r="AB75" s="275"/>
      <c r="AC75" s="275"/>
      <c r="AD75" s="275"/>
    </row>
    <row r="76" spans="1:30">
      <c r="A76" s="35" t="s">
        <v>121</v>
      </c>
      <c r="B76" s="35"/>
      <c r="C76" s="35"/>
      <c r="D76" s="35"/>
      <c r="E76" s="35"/>
      <c r="F76" s="35"/>
      <c r="G76" s="35"/>
      <c r="H76" s="35"/>
      <c r="I76" s="35"/>
      <c r="J76" s="35"/>
      <c r="K76" s="35"/>
      <c r="L76" s="36"/>
      <c r="M76" s="36"/>
      <c r="N76" s="36"/>
      <c r="O76" s="36"/>
      <c r="P76" s="36"/>
      <c r="Q76" s="36"/>
      <c r="R76" s="36"/>
      <c r="S76" s="36"/>
      <c r="T76" s="36"/>
      <c r="U76" s="36"/>
    </row>
    <row r="77" spans="1:30">
      <c r="A77" s="36" t="s">
        <v>141</v>
      </c>
      <c r="B77" s="36"/>
      <c r="C77" s="36"/>
      <c r="D77" s="36"/>
      <c r="E77" s="36"/>
      <c r="F77" s="36"/>
      <c r="G77" s="36"/>
      <c r="H77" s="36"/>
      <c r="I77" s="36"/>
      <c r="J77" s="36"/>
      <c r="K77" s="36"/>
      <c r="L77" s="36"/>
      <c r="M77" s="36"/>
      <c r="N77" s="36"/>
      <c r="O77" s="36"/>
      <c r="P77" s="36"/>
      <c r="Q77" s="36"/>
      <c r="R77" s="36"/>
      <c r="S77" s="36"/>
      <c r="T77" s="36"/>
      <c r="U77" s="36"/>
    </row>
    <row r="78" spans="1:30">
      <c r="A78" s="36" t="s">
        <v>123</v>
      </c>
      <c r="B78" s="36"/>
      <c r="C78" s="36"/>
      <c r="D78" s="36"/>
      <c r="E78" s="36"/>
      <c r="F78" s="36"/>
      <c r="G78" s="36"/>
      <c r="H78" s="36"/>
      <c r="I78" s="36"/>
      <c r="J78" s="36"/>
      <c r="K78" s="36"/>
      <c r="L78" s="36"/>
      <c r="M78" s="36"/>
      <c r="N78" s="36"/>
      <c r="O78" s="36"/>
      <c r="P78" s="36"/>
      <c r="Q78" s="36"/>
      <c r="R78" s="36"/>
      <c r="S78" s="36"/>
      <c r="T78" s="36"/>
      <c r="U78" s="36"/>
    </row>
    <row r="79" spans="1:30">
      <c r="A79" s="36" t="s">
        <v>65</v>
      </c>
      <c r="B79" s="36"/>
      <c r="C79" s="36"/>
      <c r="D79" s="36"/>
      <c r="E79" s="36"/>
      <c r="F79" s="36"/>
      <c r="G79" s="36"/>
      <c r="H79" s="36"/>
      <c r="I79" s="36"/>
      <c r="J79" s="36"/>
      <c r="K79" s="36"/>
      <c r="L79" s="36"/>
      <c r="M79" s="36"/>
      <c r="N79" s="36"/>
      <c r="O79" s="36"/>
      <c r="P79" s="36"/>
      <c r="Q79" s="36"/>
      <c r="R79" s="36"/>
      <c r="S79" s="36"/>
      <c r="T79" s="36"/>
      <c r="U79" s="36"/>
    </row>
    <row r="80" spans="1:30">
      <c r="A80" s="36" t="s">
        <v>59</v>
      </c>
      <c r="B80" s="36"/>
      <c r="C80" s="36"/>
      <c r="D80" s="36"/>
      <c r="E80" s="36"/>
      <c r="F80" s="36"/>
      <c r="G80" s="36"/>
      <c r="H80" s="36"/>
      <c r="I80" s="36"/>
      <c r="J80" s="36"/>
      <c r="K80" s="36"/>
      <c r="L80" s="36"/>
      <c r="M80" s="36"/>
      <c r="N80" s="36"/>
      <c r="O80" s="36"/>
      <c r="P80" s="36"/>
      <c r="Q80" s="36"/>
      <c r="R80" s="36"/>
      <c r="S80" s="36"/>
      <c r="T80" s="36"/>
      <c r="U80" s="36"/>
    </row>
    <row r="81" spans="1:30">
      <c r="A81" s="36"/>
      <c r="B81" s="36"/>
      <c r="C81" s="36"/>
      <c r="D81" s="36"/>
      <c r="E81" s="36"/>
      <c r="F81" s="36"/>
      <c r="G81" s="36"/>
      <c r="H81" s="36"/>
      <c r="I81" s="36"/>
      <c r="J81" s="36"/>
      <c r="K81" s="36"/>
      <c r="L81" s="36"/>
      <c r="M81" s="36"/>
      <c r="N81" s="36"/>
      <c r="O81" s="36"/>
      <c r="P81" s="36"/>
      <c r="Q81" s="36"/>
      <c r="R81" s="36"/>
      <c r="S81" s="36"/>
      <c r="T81" s="36"/>
      <c r="U81" s="36"/>
    </row>
    <row r="82" spans="1:30" ht="14.25">
      <c r="A82" s="37" t="s">
        <v>251</v>
      </c>
      <c r="B82" s="9"/>
      <c r="M82" s="275"/>
      <c r="N82" s="275"/>
      <c r="O82" s="275"/>
      <c r="P82" s="275"/>
      <c r="Q82" s="275"/>
      <c r="R82" s="275"/>
      <c r="S82" s="275"/>
      <c r="T82" s="275"/>
      <c r="U82" s="275"/>
      <c r="V82" s="275"/>
      <c r="W82" s="275"/>
      <c r="X82" s="275"/>
      <c r="Y82" s="275"/>
      <c r="Z82" s="275"/>
      <c r="AA82" s="275"/>
      <c r="AB82" s="275"/>
      <c r="AC82" s="275"/>
      <c r="AD82" s="275"/>
    </row>
    <row r="83" spans="1:30" ht="13.5" customHeight="1">
      <c r="A83" s="2" t="s">
        <v>43</v>
      </c>
      <c r="B83" s="22"/>
      <c r="C83" s="22"/>
      <c r="D83" s="22"/>
      <c r="E83" s="22"/>
      <c r="F83" s="22"/>
      <c r="G83" s="22"/>
      <c r="H83" s="22"/>
      <c r="I83" s="22"/>
      <c r="J83" s="22"/>
      <c r="K83" s="22"/>
      <c r="L83" s="22"/>
      <c r="M83" s="275"/>
      <c r="N83" s="275"/>
      <c r="O83" s="275"/>
      <c r="P83" s="275"/>
      <c r="Q83" s="275"/>
      <c r="R83" s="275"/>
      <c r="S83" s="275"/>
      <c r="T83" s="275"/>
      <c r="U83" s="40"/>
      <c r="V83" s="40"/>
      <c r="W83" s="40"/>
      <c r="X83" s="336"/>
      <c r="Y83" s="336"/>
      <c r="Z83" s="336"/>
      <c r="AA83" s="336"/>
      <c r="AB83" s="336"/>
      <c r="AC83" s="336"/>
      <c r="AD83" s="349"/>
    </row>
    <row r="84" spans="1:30" ht="27" customHeight="1">
      <c r="A84" s="30" t="s">
        <v>269</v>
      </c>
      <c r="B84" s="30" t="s">
        <v>28</v>
      </c>
      <c r="C84" s="108"/>
      <c r="D84" s="56" t="s">
        <v>63</v>
      </c>
      <c r="E84" s="56"/>
      <c r="F84" s="56"/>
      <c r="G84" s="171"/>
      <c r="H84" s="206" t="s">
        <v>162</v>
      </c>
      <c r="I84" s="223"/>
      <c r="J84" s="241"/>
      <c r="K84" s="250">
        <v>24</v>
      </c>
      <c r="L84" s="267"/>
      <c r="M84" s="101"/>
      <c r="N84" s="101"/>
      <c r="O84" s="101"/>
      <c r="P84" s="60"/>
      <c r="Q84" s="60"/>
      <c r="R84" s="275"/>
      <c r="S84" s="275"/>
      <c r="T84" s="275"/>
      <c r="U84" s="40"/>
      <c r="V84" s="40"/>
      <c r="W84" s="40"/>
      <c r="X84" s="336"/>
      <c r="Y84" s="336"/>
      <c r="Z84" s="336"/>
      <c r="AA84" s="336"/>
      <c r="AB84" s="336"/>
      <c r="AC84" s="336"/>
      <c r="AD84" s="349"/>
    </row>
    <row r="85" spans="1:30" ht="13.5" customHeight="1">
      <c r="A85" s="31" t="s">
        <v>132</v>
      </c>
      <c r="B85" s="80">
        <v>10</v>
      </c>
      <c r="C85" s="109"/>
      <c r="D85" s="130">
        <f>B85*C25</f>
        <v>1.45</v>
      </c>
      <c r="E85" s="155"/>
      <c r="F85" s="177"/>
      <c r="G85" s="70"/>
      <c r="H85" s="70"/>
      <c r="I85" s="70"/>
      <c r="J85" s="40"/>
      <c r="K85" s="40"/>
      <c r="L85" s="268"/>
      <c r="M85" s="277"/>
      <c r="N85" s="275"/>
      <c r="O85" s="275"/>
      <c r="P85" s="275"/>
      <c r="Q85" s="275"/>
      <c r="R85" s="275"/>
      <c r="S85" s="275"/>
      <c r="T85" s="275"/>
      <c r="U85" s="40"/>
      <c r="V85" s="40"/>
      <c r="W85" s="40"/>
      <c r="X85" s="336"/>
      <c r="Y85" s="336"/>
      <c r="Z85" s="336"/>
      <c r="AA85" s="336"/>
      <c r="AB85" s="336"/>
      <c r="AC85" s="336"/>
      <c r="AD85" s="349"/>
    </row>
    <row r="86" spans="1:30" ht="13.5" customHeight="1">
      <c r="A86" s="31" t="s">
        <v>115</v>
      </c>
      <c r="B86" s="80">
        <v>8</v>
      </c>
      <c r="C86" s="109"/>
      <c r="D86" s="130">
        <f>B86*C25</f>
        <v>1.1599999999999999</v>
      </c>
      <c r="E86" s="155"/>
      <c r="F86" s="177"/>
      <c r="G86" s="70"/>
      <c r="H86" s="70"/>
      <c r="I86" s="70"/>
      <c r="J86" s="40"/>
      <c r="K86" s="40"/>
      <c r="L86" s="268"/>
      <c r="M86" s="275"/>
      <c r="N86" s="275"/>
      <c r="O86" s="275"/>
      <c r="P86" s="275"/>
      <c r="Q86" s="275"/>
      <c r="R86" s="275"/>
      <c r="S86" s="275"/>
      <c r="T86" s="275"/>
      <c r="U86" s="40"/>
      <c r="V86" s="40"/>
      <c r="W86" s="40"/>
      <c r="X86" s="336"/>
      <c r="Y86" s="336"/>
      <c r="Z86" s="336"/>
      <c r="AA86" s="336"/>
      <c r="AB86" s="336"/>
      <c r="AC86" s="336"/>
      <c r="AD86" s="349"/>
    </row>
    <row r="87" spans="1:30" ht="13.5" customHeight="1">
      <c r="A87" s="31"/>
      <c r="B87" s="80"/>
      <c r="C87" s="109"/>
      <c r="D87" s="130">
        <f>B87*C25</f>
        <v>0</v>
      </c>
      <c r="E87" s="155"/>
      <c r="F87" s="177"/>
      <c r="G87" s="70"/>
      <c r="H87" s="70"/>
      <c r="I87" s="70"/>
      <c r="J87" s="40"/>
      <c r="K87" s="40"/>
      <c r="L87" s="268"/>
      <c r="M87" s="275"/>
      <c r="N87" s="275"/>
      <c r="O87" s="275"/>
      <c r="P87" s="275"/>
      <c r="Q87" s="275"/>
      <c r="R87" s="275"/>
      <c r="S87" s="275"/>
      <c r="T87" s="275"/>
      <c r="U87" s="40"/>
      <c r="V87" s="40"/>
      <c r="W87" s="40"/>
      <c r="X87" s="336"/>
      <c r="Y87" s="336"/>
      <c r="Z87" s="336"/>
      <c r="AA87" s="336"/>
      <c r="AB87" s="336"/>
      <c r="AC87" s="336"/>
      <c r="AD87" s="349"/>
    </row>
    <row r="88" spans="1:30" ht="13.5" customHeight="1">
      <c r="A88" s="31"/>
      <c r="B88" s="82"/>
      <c r="C88" s="110"/>
      <c r="D88" s="131">
        <f>B88*C25</f>
        <v>0</v>
      </c>
      <c r="E88" s="156"/>
      <c r="F88" s="178"/>
      <c r="G88" s="70"/>
      <c r="H88" s="70"/>
      <c r="I88" s="70"/>
      <c r="J88" s="40"/>
      <c r="K88" s="40"/>
      <c r="L88" s="268"/>
      <c r="M88" s="275"/>
      <c r="N88" s="275"/>
      <c r="O88" s="275"/>
      <c r="P88" s="275"/>
      <c r="Q88" s="275"/>
      <c r="R88" s="275"/>
      <c r="S88" s="275"/>
      <c r="T88" s="275"/>
      <c r="U88" s="40"/>
      <c r="V88" s="40"/>
      <c r="W88" s="40"/>
      <c r="X88" s="336"/>
      <c r="Y88" s="336"/>
      <c r="Z88" s="336"/>
      <c r="AA88" s="336"/>
      <c r="AB88" s="336"/>
      <c r="AC88" s="336"/>
      <c r="AD88" s="349"/>
    </row>
    <row r="89" spans="1:30" ht="13.5" customHeight="1">
      <c r="A89" s="33"/>
      <c r="B89" s="83" t="s">
        <v>292</v>
      </c>
      <c r="C89" s="111"/>
      <c r="D89" s="132">
        <f>SUM(D85:F88)</f>
        <v>2.61</v>
      </c>
      <c r="E89" s="157"/>
      <c r="F89" s="179"/>
      <c r="G89" s="40"/>
      <c r="H89" s="70"/>
      <c r="I89" s="70"/>
      <c r="J89" s="40"/>
      <c r="K89" s="40"/>
      <c r="L89" s="268"/>
      <c r="M89" s="275"/>
      <c r="N89" s="275"/>
      <c r="O89" s="275"/>
      <c r="P89" s="275"/>
      <c r="Q89" s="275"/>
      <c r="R89" s="275"/>
      <c r="S89" s="275"/>
      <c r="T89" s="275"/>
      <c r="U89" s="40"/>
      <c r="V89" s="40"/>
      <c r="W89" s="40"/>
      <c r="X89" s="336"/>
      <c r="Y89" s="336"/>
      <c r="Z89" s="336"/>
      <c r="AA89" s="336"/>
      <c r="AB89" s="336"/>
      <c r="AC89" s="336"/>
      <c r="AD89" s="349"/>
    </row>
    <row r="90" spans="1:30" ht="11.25" customHeight="1"/>
    <row r="91" spans="1:30" ht="27.75" customHeight="1">
      <c r="A91" s="38" t="s">
        <v>30</v>
      </c>
      <c r="B91" s="84"/>
      <c r="C91" s="112"/>
      <c r="D91" s="88" t="s">
        <v>41</v>
      </c>
      <c r="E91" s="30" t="s">
        <v>291</v>
      </c>
      <c r="F91" s="30"/>
      <c r="G91" s="189" t="s">
        <v>64</v>
      </c>
      <c r="H91" s="207" t="s">
        <v>227</v>
      </c>
      <c r="I91" s="207"/>
      <c r="J91" s="207"/>
      <c r="K91" s="207"/>
    </row>
    <row r="92" spans="1:30">
      <c r="A92" s="39">
        <f>D89</f>
        <v>2.61</v>
      </c>
      <c r="B92" s="85"/>
      <c r="C92" s="113"/>
      <c r="D92" s="88" t="s">
        <v>41</v>
      </c>
      <c r="E92" s="88">
        <f>K84</f>
        <v>24</v>
      </c>
      <c r="F92" s="88"/>
      <c r="G92" s="189" t="s">
        <v>64</v>
      </c>
      <c r="H92" s="122">
        <f>A92*E92</f>
        <v>62.64</v>
      </c>
      <c r="I92" s="122"/>
      <c r="J92" s="122"/>
      <c r="K92" s="122"/>
    </row>
    <row r="93" spans="1:30">
      <c r="A93" s="40"/>
      <c r="B93" s="40"/>
      <c r="C93" s="40"/>
      <c r="D93" s="40"/>
      <c r="E93" s="40"/>
      <c r="F93" s="40"/>
      <c r="G93" s="40"/>
      <c r="H93" s="40"/>
      <c r="I93" s="40"/>
      <c r="J93" s="40"/>
      <c r="K93" s="40"/>
    </row>
    <row r="94" spans="1:30">
      <c r="A94" s="37" t="s">
        <v>225</v>
      </c>
      <c r="B94" s="40"/>
      <c r="C94" s="40"/>
      <c r="D94" s="40"/>
      <c r="E94" s="40"/>
      <c r="F94" s="40"/>
      <c r="G94" s="40"/>
      <c r="H94" s="40"/>
      <c r="I94" s="40"/>
      <c r="J94" s="40"/>
      <c r="K94" s="40"/>
    </row>
    <row r="95" spans="1:30" ht="14.25">
      <c r="A95" s="2" t="s">
        <v>43</v>
      </c>
      <c r="B95" s="40"/>
      <c r="C95" s="40"/>
      <c r="D95" s="40"/>
      <c r="E95" s="40"/>
      <c r="F95" s="40"/>
      <c r="G95" s="40"/>
      <c r="H95" s="40"/>
      <c r="I95" s="40"/>
      <c r="J95" s="40"/>
      <c r="K95" s="40"/>
    </row>
    <row r="96" spans="1:30" ht="27" customHeight="1">
      <c r="A96" s="30" t="s">
        <v>269</v>
      </c>
      <c r="B96" s="30" t="s">
        <v>282</v>
      </c>
      <c r="C96" s="108"/>
      <c r="D96" s="56" t="s">
        <v>188</v>
      </c>
      <c r="E96" s="56"/>
      <c r="F96" s="56"/>
      <c r="G96" s="171"/>
      <c r="H96" s="206" t="s">
        <v>289</v>
      </c>
      <c r="I96" s="223"/>
      <c r="J96" s="241"/>
      <c r="K96" s="250">
        <v>24</v>
      </c>
      <c r="L96" s="267"/>
      <c r="M96" s="101"/>
      <c r="N96" s="101"/>
      <c r="O96" s="101"/>
      <c r="P96" s="60"/>
      <c r="Q96" s="60"/>
      <c r="R96" s="275"/>
      <c r="S96" s="275"/>
      <c r="T96" s="275"/>
      <c r="U96" s="40"/>
      <c r="V96" s="40"/>
      <c r="W96" s="40"/>
      <c r="X96" s="336"/>
      <c r="Y96" s="336"/>
      <c r="Z96" s="336"/>
      <c r="AA96" s="336"/>
      <c r="AB96" s="336"/>
      <c r="AC96" s="336"/>
      <c r="AD96" s="349"/>
    </row>
    <row r="97" spans="1:30" ht="13.5" customHeight="1">
      <c r="A97" s="31" t="s">
        <v>299</v>
      </c>
      <c r="B97" s="80">
        <v>5</v>
      </c>
      <c r="C97" s="109"/>
      <c r="D97" s="130">
        <f>B97*C23</f>
        <v>0.1</v>
      </c>
      <c r="E97" s="155"/>
      <c r="F97" s="177"/>
      <c r="G97" s="70"/>
      <c r="H97" s="70"/>
      <c r="I97" s="70"/>
      <c r="J97" s="40"/>
      <c r="K97" s="40"/>
      <c r="L97" s="268"/>
      <c r="M97" s="277"/>
      <c r="N97" s="275"/>
      <c r="O97" s="275"/>
      <c r="P97" s="275"/>
      <c r="Q97" s="275"/>
      <c r="R97" s="275"/>
      <c r="S97" s="275"/>
      <c r="T97" s="275"/>
      <c r="U97" s="40"/>
      <c r="V97" s="40"/>
      <c r="W97" s="40"/>
      <c r="X97" s="336"/>
      <c r="Y97" s="336"/>
      <c r="Z97" s="336"/>
      <c r="AA97" s="336"/>
      <c r="AB97" s="336"/>
      <c r="AC97" s="336"/>
      <c r="AD97" s="349"/>
    </row>
    <row r="98" spans="1:30" ht="13.5" customHeight="1">
      <c r="A98" s="31"/>
      <c r="B98" s="80"/>
      <c r="C98" s="109"/>
      <c r="D98" s="130">
        <f>B98*C23</f>
        <v>0</v>
      </c>
      <c r="E98" s="155"/>
      <c r="F98" s="177"/>
      <c r="G98" s="70"/>
      <c r="H98" s="70"/>
      <c r="I98" s="70"/>
      <c r="J98" s="40"/>
      <c r="K98" s="40"/>
      <c r="L98" s="268"/>
      <c r="M98" s="275"/>
      <c r="N98" s="275"/>
      <c r="O98" s="275"/>
      <c r="P98" s="275"/>
      <c r="Q98" s="275"/>
      <c r="R98" s="275"/>
      <c r="S98" s="275"/>
      <c r="T98" s="275"/>
      <c r="U98" s="40"/>
      <c r="V98" s="40"/>
      <c r="W98" s="40"/>
      <c r="X98" s="336"/>
      <c r="Y98" s="336"/>
      <c r="Z98" s="336"/>
      <c r="AA98" s="336"/>
      <c r="AB98" s="336"/>
      <c r="AC98" s="336"/>
      <c r="AD98" s="349"/>
    </row>
    <row r="99" spans="1:30" ht="13.5" customHeight="1">
      <c r="A99" s="31"/>
      <c r="B99" s="80"/>
      <c r="C99" s="109"/>
      <c r="D99" s="130">
        <f>B99*C23</f>
        <v>0</v>
      </c>
      <c r="E99" s="155"/>
      <c r="F99" s="177"/>
      <c r="G99" s="70"/>
      <c r="H99" s="70"/>
      <c r="I99" s="70"/>
      <c r="J99" s="40"/>
      <c r="K99" s="40"/>
      <c r="L99" s="268"/>
      <c r="M99" s="275"/>
      <c r="N99" s="275"/>
      <c r="O99" s="275"/>
      <c r="P99" s="275"/>
      <c r="Q99" s="275"/>
      <c r="R99" s="275"/>
      <c r="S99" s="275"/>
      <c r="T99" s="275"/>
      <c r="U99" s="40"/>
      <c r="V99" s="40"/>
      <c r="W99" s="40"/>
      <c r="X99" s="336"/>
      <c r="Y99" s="336"/>
      <c r="Z99" s="336"/>
      <c r="AA99" s="336"/>
      <c r="AB99" s="336"/>
      <c r="AC99" s="336"/>
      <c r="AD99" s="349"/>
    </row>
    <row r="100" spans="1:30" ht="13.5" customHeight="1">
      <c r="A100" s="31"/>
      <c r="B100" s="82"/>
      <c r="C100" s="110"/>
      <c r="D100" s="131">
        <f>B100*C23</f>
        <v>0</v>
      </c>
      <c r="E100" s="156"/>
      <c r="F100" s="178"/>
      <c r="G100" s="70"/>
      <c r="H100" s="70"/>
      <c r="I100" s="70"/>
      <c r="J100" s="40"/>
      <c r="K100" s="40"/>
      <c r="L100" s="268"/>
      <c r="M100" s="275"/>
      <c r="N100" s="275"/>
      <c r="O100" s="275"/>
      <c r="P100" s="275"/>
      <c r="Q100" s="275"/>
      <c r="R100" s="275"/>
      <c r="S100" s="275"/>
      <c r="T100" s="275"/>
      <c r="U100" s="40"/>
      <c r="V100" s="40"/>
      <c r="W100" s="40"/>
      <c r="X100" s="336"/>
      <c r="Y100" s="336"/>
      <c r="Z100" s="336"/>
      <c r="AA100" s="336"/>
      <c r="AB100" s="336"/>
      <c r="AC100" s="336"/>
      <c r="AD100" s="349"/>
    </row>
    <row r="101" spans="1:30" ht="13.5" customHeight="1">
      <c r="A101" s="33"/>
      <c r="B101" s="83" t="s">
        <v>293</v>
      </c>
      <c r="C101" s="111"/>
      <c r="D101" s="132">
        <f>SUM(D97:F100)</f>
        <v>0.1</v>
      </c>
      <c r="E101" s="157"/>
      <c r="F101" s="179"/>
      <c r="G101" s="40"/>
      <c r="H101" s="70"/>
      <c r="I101" s="70"/>
      <c r="J101" s="40"/>
      <c r="K101" s="40"/>
      <c r="L101" s="268"/>
      <c r="M101" s="275"/>
      <c r="N101" s="275"/>
      <c r="O101" s="275"/>
      <c r="P101" s="275"/>
      <c r="Q101" s="275"/>
      <c r="R101" s="275"/>
      <c r="S101" s="275"/>
      <c r="T101" s="275"/>
      <c r="U101" s="40"/>
      <c r="V101" s="40"/>
      <c r="W101" s="40"/>
      <c r="X101" s="336"/>
      <c r="Y101" s="336"/>
      <c r="Z101" s="336"/>
      <c r="AA101" s="336"/>
      <c r="AB101" s="336"/>
      <c r="AC101" s="336"/>
      <c r="AD101" s="349"/>
    </row>
    <row r="102" spans="1:30" ht="11.25" customHeight="1"/>
    <row r="103" spans="1:30" ht="27.75" customHeight="1">
      <c r="A103" s="38" t="s">
        <v>114</v>
      </c>
      <c r="B103" s="84"/>
      <c r="C103" s="112"/>
      <c r="D103" s="88" t="s">
        <v>41</v>
      </c>
      <c r="E103" s="30" t="s">
        <v>290</v>
      </c>
      <c r="F103" s="30"/>
      <c r="G103" s="189" t="s">
        <v>64</v>
      </c>
      <c r="H103" s="207" t="s">
        <v>288</v>
      </c>
      <c r="I103" s="207"/>
      <c r="J103" s="207"/>
      <c r="K103" s="207"/>
    </row>
    <row r="104" spans="1:30">
      <c r="A104" s="39">
        <f>D101</f>
        <v>0.1</v>
      </c>
      <c r="B104" s="85"/>
      <c r="C104" s="113"/>
      <c r="D104" s="88" t="s">
        <v>41</v>
      </c>
      <c r="E104" s="88">
        <f>K96</f>
        <v>24</v>
      </c>
      <c r="F104" s="88"/>
      <c r="G104" s="189" t="s">
        <v>64</v>
      </c>
      <c r="H104" s="122">
        <f>A104*E104</f>
        <v>2.4000000000000004</v>
      </c>
      <c r="I104" s="122"/>
      <c r="J104" s="122"/>
      <c r="K104" s="122"/>
    </row>
    <row r="105" spans="1:30">
      <c r="A105" s="40"/>
      <c r="B105" s="40"/>
      <c r="C105" s="40"/>
      <c r="D105" s="40"/>
      <c r="E105" s="40"/>
      <c r="F105" s="40"/>
      <c r="G105" s="40"/>
      <c r="H105" s="40"/>
      <c r="I105" s="40"/>
      <c r="J105" s="40"/>
      <c r="K105" s="40"/>
    </row>
    <row r="106" spans="1:30">
      <c r="A106" s="37" t="s">
        <v>281</v>
      </c>
      <c r="B106" s="40"/>
      <c r="C106" s="40"/>
      <c r="D106" s="40"/>
      <c r="E106" s="40"/>
      <c r="F106" s="40"/>
      <c r="G106" s="40"/>
      <c r="H106" s="40"/>
      <c r="I106" s="40"/>
      <c r="J106" s="40"/>
      <c r="K106" s="40"/>
    </row>
    <row r="107" spans="1:30" ht="14.25">
      <c r="A107" s="2" t="s">
        <v>43</v>
      </c>
      <c r="B107" s="40"/>
      <c r="C107" s="40"/>
      <c r="D107" s="40"/>
      <c r="E107" s="40"/>
      <c r="F107" s="40"/>
      <c r="G107" s="40"/>
      <c r="H107" s="40"/>
      <c r="I107" s="40"/>
      <c r="J107" s="40"/>
      <c r="K107" s="40"/>
    </row>
    <row r="108" spans="1:30" ht="27" customHeight="1">
      <c r="A108" s="30" t="s">
        <v>269</v>
      </c>
      <c r="B108" s="30" t="s">
        <v>284</v>
      </c>
      <c r="C108" s="108"/>
      <c r="D108" s="56" t="s">
        <v>192</v>
      </c>
      <c r="E108" s="56"/>
      <c r="F108" s="56"/>
      <c r="G108" s="171"/>
      <c r="H108" s="206" t="s">
        <v>39</v>
      </c>
      <c r="I108" s="223"/>
      <c r="J108" s="241"/>
      <c r="K108" s="250">
        <v>24</v>
      </c>
      <c r="L108" s="267"/>
      <c r="M108" s="101"/>
      <c r="N108" s="101"/>
      <c r="O108" s="101"/>
      <c r="P108" s="60"/>
      <c r="Q108" s="60"/>
      <c r="R108" s="275"/>
      <c r="S108" s="275"/>
      <c r="T108" s="275"/>
      <c r="U108" s="40"/>
      <c r="V108" s="40"/>
      <c r="W108" s="40"/>
      <c r="X108" s="336"/>
      <c r="Y108" s="336"/>
      <c r="Z108" s="336"/>
      <c r="AA108" s="336"/>
      <c r="AB108" s="336"/>
      <c r="AC108" s="336"/>
      <c r="AD108" s="349"/>
    </row>
    <row r="109" spans="1:30" ht="13.5" customHeight="1">
      <c r="A109" s="31" t="s">
        <v>68</v>
      </c>
      <c r="B109" s="80">
        <v>5</v>
      </c>
      <c r="C109" s="109"/>
      <c r="D109" s="130">
        <f>B109*C24</f>
        <v>0.33</v>
      </c>
      <c r="E109" s="155"/>
      <c r="F109" s="177"/>
      <c r="G109" s="70"/>
      <c r="H109" s="70"/>
      <c r="I109" s="70"/>
      <c r="J109" s="40"/>
      <c r="K109" s="40"/>
      <c r="L109" s="268"/>
      <c r="M109" s="277"/>
      <c r="N109" s="275"/>
      <c r="O109" s="275"/>
      <c r="P109" s="275"/>
      <c r="Q109" s="275"/>
      <c r="R109" s="275"/>
      <c r="S109" s="275"/>
      <c r="T109" s="275"/>
      <c r="U109" s="40"/>
      <c r="V109" s="40"/>
      <c r="W109" s="40"/>
      <c r="X109" s="336"/>
      <c r="Y109" s="336"/>
      <c r="Z109" s="336"/>
      <c r="AA109" s="336"/>
      <c r="AB109" s="336"/>
      <c r="AC109" s="336"/>
      <c r="AD109" s="349"/>
    </row>
    <row r="110" spans="1:30" ht="13.5" customHeight="1">
      <c r="A110" s="31"/>
      <c r="B110" s="80"/>
      <c r="C110" s="109"/>
      <c r="D110" s="130">
        <f>B110*C24</f>
        <v>0</v>
      </c>
      <c r="E110" s="155"/>
      <c r="F110" s="177"/>
      <c r="G110" s="70"/>
      <c r="H110" s="70"/>
      <c r="I110" s="70"/>
      <c r="J110" s="40"/>
      <c r="K110" s="40"/>
      <c r="L110" s="268"/>
      <c r="M110" s="275"/>
      <c r="N110" s="275"/>
      <c r="O110" s="275"/>
      <c r="P110" s="275"/>
      <c r="Q110" s="275"/>
      <c r="R110" s="275"/>
      <c r="S110" s="275"/>
      <c r="T110" s="275"/>
      <c r="U110" s="40"/>
      <c r="V110" s="40"/>
      <c r="W110" s="40"/>
      <c r="X110" s="336"/>
      <c r="Y110" s="336"/>
      <c r="Z110" s="336"/>
      <c r="AA110" s="336"/>
      <c r="AB110" s="336"/>
      <c r="AC110" s="336"/>
      <c r="AD110" s="349"/>
    </row>
    <row r="111" spans="1:30" ht="13.5" customHeight="1">
      <c r="A111" s="31"/>
      <c r="B111" s="80"/>
      <c r="C111" s="109"/>
      <c r="D111" s="130">
        <f>B111*C24</f>
        <v>0</v>
      </c>
      <c r="E111" s="155"/>
      <c r="F111" s="177"/>
      <c r="G111" s="70"/>
      <c r="H111" s="70"/>
      <c r="I111" s="70"/>
      <c r="J111" s="40"/>
      <c r="K111" s="40"/>
      <c r="L111" s="268"/>
      <c r="M111" s="275"/>
      <c r="N111" s="275"/>
      <c r="O111" s="275"/>
      <c r="P111" s="275"/>
      <c r="Q111" s="275"/>
      <c r="R111" s="275"/>
      <c r="S111" s="275"/>
      <c r="T111" s="275"/>
      <c r="U111" s="40"/>
      <c r="V111" s="40"/>
      <c r="W111" s="40"/>
      <c r="X111" s="336"/>
      <c r="Y111" s="336"/>
      <c r="Z111" s="336"/>
      <c r="AA111" s="336"/>
      <c r="AB111" s="336"/>
      <c r="AC111" s="336"/>
      <c r="AD111" s="349"/>
    </row>
    <row r="112" spans="1:30" ht="13.5" customHeight="1">
      <c r="A112" s="31"/>
      <c r="B112" s="82"/>
      <c r="C112" s="110"/>
      <c r="D112" s="131">
        <f>B112*C24</f>
        <v>0</v>
      </c>
      <c r="E112" s="156"/>
      <c r="F112" s="178"/>
      <c r="G112" s="70"/>
      <c r="H112" s="70"/>
      <c r="I112" s="70"/>
      <c r="J112" s="40"/>
      <c r="K112" s="40"/>
      <c r="L112" s="268"/>
      <c r="M112" s="275"/>
      <c r="N112" s="275"/>
      <c r="O112" s="275"/>
      <c r="P112" s="275"/>
      <c r="Q112" s="275"/>
      <c r="R112" s="275"/>
      <c r="S112" s="275"/>
      <c r="T112" s="275"/>
      <c r="U112" s="40"/>
      <c r="V112" s="40"/>
      <c r="W112" s="40"/>
      <c r="X112" s="336"/>
      <c r="Y112" s="336"/>
      <c r="Z112" s="336"/>
      <c r="AA112" s="336"/>
      <c r="AB112" s="336"/>
      <c r="AC112" s="336"/>
      <c r="AD112" s="349"/>
    </row>
    <row r="113" spans="1:30" ht="13.5" customHeight="1">
      <c r="A113" s="33"/>
      <c r="B113" s="83" t="s">
        <v>271</v>
      </c>
      <c r="C113" s="111"/>
      <c r="D113" s="132">
        <f>SUM(D109:F112)</f>
        <v>0.33</v>
      </c>
      <c r="E113" s="157"/>
      <c r="F113" s="179"/>
      <c r="G113" s="40"/>
      <c r="H113" s="70"/>
      <c r="I113" s="70"/>
      <c r="J113" s="40"/>
      <c r="K113" s="40"/>
      <c r="L113" s="268"/>
      <c r="M113" s="275"/>
      <c r="N113" s="275"/>
      <c r="O113" s="275"/>
      <c r="P113" s="275"/>
      <c r="Q113" s="275"/>
      <c r="R113" s="275"/>
      <c r="S113" s="275"/>
      <c r="T113" s="275"/>
      <c r="U113" s="40"/>
      <c r="V113" s="40"/>
      <c r="W113" s="40"/>
      <c r="X113" s="336"/>
      <c r="Y113" s="336"/>
      <c r="Z113" s="336"/>
      <c r="AA113" s="336"/>
      <c r="AB113" s="336"/>
      <c r="AC113" s="336"/>
      <c r="AD113" s="349"/>
    </row>
    <row r="114" spans="1:30" ht="11.25" customHeight="1"/>
    <row r="115" spans="1:30" ht="27.75" customHeight="1">
      <c r="A115" s="38" t="s">
        <v>294</v>
      </c>
      <c r="B115" s="84"/>
      <c r="C115" s="112"/>
      <c r="D115" s="88" t="s">
        <v>41</v>
      </c>
      <c r="E115" s="30" t="s">
        <v>233</v>
      </c>
      <c r="F115" s="30"/>
      <c r="G115" s="189" t="s">
        <v>64</v>
      </c>
      <c r="H115" s="207" t="s">
        <v>11</v>
      </c>
      <c r="I115" s="207"/>
      <c r="J115" s="207"/>
      <c r="K115" s="207"/>
    </row>
    <row r="116" spans="1:30">
      <c r="A116" s="39">
        <f>D113</f>
        <v>0.33</v>
      </c>
      <c r="B116" s="85"/>
      <c r="C116" s="113"/>
      <c r="D116" s="88" t="s">
        <v>41</v>
      </c>
      <c r="E116" s="88">
        <f>K108</f>
        <v>24</v>
      </c>
      <c r="F116" s="88"/>
      <c r="G116" s="189" t="s">
        <v>64</v>
      </c>
      <c r="H116" s="122">
        <f>A116*E116</f>
        <v>7.92</v>
      </c>
      <c r="I116" s="122"/>
      <c r="J116" s="122"/>
      <c r="K116" s="122"/>
    </row>
    <row r="117" spans="1:30" ht="14.25">
      <c r="A117" s="40"/>
      <c r="B117" s="40"/>
      <c r="C117" s="40"/>
      <c r="D117" s="40"/>
      <c r="E117" s="40"/>
      <c r="F117" s="40"/>
      <c r="G117" s="40"/>
      <c r="H117" s="40"/>
      <c r="I117" s="40"/>
      <c r="J117" s="40"/>
      <c r="K117" s="40"/>
    </row>
    <row r="118" spans="1:30" ht="14.25">
      <c r="C118" s="114" t="s">
        <v>296</v>
      </c>
      <c r="D118" s="133"/>
      <c r="E118" s="133"/>
      <c r="F118" s="133"/>
      <c r="G118" s="133"/>
      <c r="H118" s="205">
        <f>H92+H104+H116</f>
        <v>72.960000000000008</v>
      </c>
      <c r="I118" s="40"/>
      <c r="J118" s="40"/>
      <c r="K118" s="40"/>
    </row>
    <row r="119" spans="1:30">
      <c r="A119" s="36"/>
      <c r="B119" s="36"/>
      <c r="C119" s="36"/>
      <c r="D119" s="36"/>
      <c r="E119" s="36"/>
      <c r="F119" s="36"/>
      <c r="G119" s="36"/>
      <c r="H119" s="36"/>
      <c r="I119" s="36"/>
      <c r="J119" s="36"/>
      <c r="K119" s="36"/>
      <c r="L119" s="36"/>
      <c r="M119" s="36"/>
      <c r="N119" s="36"/>
      <c r="O119" s="36"/>
      <c r="P119" s="36"/>
      <c r="Q119" s="36"/>
      <c r="R119" s="36"/>
      <c r="S119" s="36"/>
      <c r="T119" s="36"/>
      <c r="U119" s="36"/>
    </row>
    <row r="120" spans="1:30">
      <c r="A120" s="35" t="s">
        <v>167</v>
      </c>
      <c r="B120" s="36"/>
      <c r="C120" s="36"/>
      <c r="D120" s="36"/>
      <c r="E120" s="36"/>
      <c r="F120" s="36"/>
      <c r="G120" s="36"/>
      <c r="H120" s="36"/>
      <c r="I120" s="36"/>
      <c r="J120" s="36"/>
      <c r="K120" s="36"/>
      <c r="L120" s="36"/>
      <c r="M120" s="36"/>
      <c r="N120" s="36"/>
      <c r="O120" s="36"/>
      <c r="P120" s="36"/>
      <c r="Q120" s="36"/>
      <c r="R120" s="36"/>
      <c r="S120" s="36"/>
      <c r="T120" s="36"/>
      <c r="U120" s="36"/>
    </row>
    <row r="121" spans="1:30">
      <c r="A121" s="2" t="s">
        <v>43</v>
      </c>
      <c r="B121" s="36"/>
      <c r="C121" s="36"/>
      <c r="D121" s="36"/>
      <c r="E121" s="36"/>
      <c r="F121" s="36"/>
      <c r="G121" s="36"/>
      <c r="H121" s="36"/>
      <c r="I121" s="36"/>
      <c r="J121" s="36"/>
      <c r="K121" s="36"/>
      <c r="L121" s="36"/>
      <c r="M121" s="36"/>
      <c r="N121" s="36"/>
      <c r="O121" s="36"/>
      <c r="P121" s="36"/>
      <c r="Q121" s="36"/>
      <c r="R121" s="36"/>
      <c r="S121" s="36"/>
      <c r="T121" s="36"/>
      <c r="U121" s="36"/>
    </row>
    <row r="122" spans="1:30">
      <c r="A122" s="41" t="s">
        <v>121</v>
      </c>
      <c r="B122" s="41"/>
      <c r="C122" s="41"/>
      <c r="D122" s="41"/>
      <c r="E122" s="41"/>
      <c r="F122" s="41"/>
      <c r="G122" s="41"/>
      <c r="H122" s="41"/>
      <c r="I122" s="41"/>
      <c r="J122" s="41"/>
      <c r="K122" s="41"/>
      <c r="L122" s="36"/>
      <c r="M122" s="36"/>
      <c r="N122" s="36"/>
      <c r="O122" s="36"/>
      <c r="P122" s="36"/>
      <c r="Q122" s="36"/>
      <c r="R122" s="36"/>
      <c r="S122" s="36"/>
      <c r="T122" s="36"/>
      <c r="U122" s="36"/>
    </row>
    <row r="123" spans="1:30">
      <c r="A123" s="36" t="s">
        <v>122</v>
      </c>
      <c r="B123" s="36"/>
      <c r="C123" s="36"/>
      <c r="D123" s="36"/>
      <c r="E123" s="36"/>
      <c r="F123" s="36"/>
      <c r="G123" s="36"/>
      <c r="H123" s="36"/>
      <c r="I123" s="36"/>
      <c r="J123" s="36"/>
      <c r="K123" s="36"/>
      <c r="L123" s="36"/>
      <c r="M123" s="36"/>
      <c r="N123" s="36"/>
      <c r="O123" s="36"/>
      <c r="P123" s="36"/>
      <c r="Q123" s="36"/>
      <c r="R123" s="36"/>
      <c r="S123" s="36"/>
      <c r="T123" s="36"/>
      <c r="U123" s="36"/>
    </row>
    <row r="124" spans="1:30">
      <c r="A124" s="36" t="s">
        <v>123</v>
      </c>
      <c r="B124" s="36"/>
      <c r="C124" s="36"/>
      <c r="D124" s="36"/>
      <c r="E124" s="36"/>
      <c r="F124" s="36"/>
      <c r="G124" s="36"/>
      <c r="H124" s="36"/>
      <c r="I124" s="36"/>
      <c r="J124" s="36"/>
      <c r="K124" s="36"/>
      <c r="L124" s="36"/>
      <c r="M124" s="36"/>
      <c r="N124" s="36"/>
      <c r="O124" s="36"/>
      <c r="P124" s="36"/>
      <c r="Q124" s="36"/>
      <c r="R124" s="36"/>
      <c r="S124" s="36"/>
      <c r="T124" s="36"/>
      <c r="U124" s="36"/>
    </row>
    <row r="125" spans="1:30">
      <c r="A125" s="36" t="s">
        <v>65</v>
      </c>
      <c r="B125" s="36"/>
      <c r="C125" s="36"/>
      <c r="D125" s="36"/>
      <c r="E125" s="36"/>
      <c r="F125" s="36"/>
      <c r="G125" s="36"/>
      <c r="H125" s="36"/>
      <c r="I125" s="36"/>
      <c r="J125" s="36"/>
      <c r="K125" s="36"/>
      <c r="L125" s="36"/>
      <c r="M125" s="36"/>
      <c r="N125" s="36"/>
      <c r="O125" s="36"/>
      <c r="P125" s="36"/>
      <c r="Q125" s="36"/>
      <c r="R125" s="36"/>
      <c r="S125" s="36"/>
      <c r="T125" s="36"/>
      <c r="U125" s="36"/>
    </row>
    <row r="126" spans="1:30">
      <c r="A126" s="36" t="s">
        <v>59</v>
      </c>
      <c r="B126" s="36"/>
      <c r="C126" s="36"/>
      <c r="D126" s="36"/>
      <c r="E126" s="36"/>
      <c r="F126" s="36"/>
      <c r="G126" s="36"/>
      <c r="H126" s="36"/>
      <c r="I126" s="36"/>
      <c r="J126" s="36"/>
      <c r="K126" s="36"/>
      <c r="L126" s="36"/>
      <c r="M126" s="36"/>
      <c r="N126" s="36"/>
      <c r="O126" s="36"/>
      <c r="P126" s="36"/>
      <c r="Q126" s="36"/>
      <c r="R126" s="36"/>
      <c r="S126" s="36"/>
      <c r="T126" s="36"/>
      <c r="U126" s="36"/>
    </row>
    <row r="127" spans="1:30">
      <c r="A127" s="36" t="s">
        <v>66</v>
      </c>
      <c r="B127" s="36"/>
      <c r="C127" s="36"/>
      <c r="D127" s="36"/>
      <c r="E127" s="36"/>
      <c r="F127" s="36"/>
      <c r="G127" s="190"/>
      <c r="H127" s="190"/>
      <c r="I127" s="36"/>
      <c r="J127" s="36"/>
      <c r="K127" s="36"/>
      <c r="L127" s="36"/>
      <c r="M127" s="36"/>
      <c r="N127" s="36"/>
      <c r="O127" s="36"/>
      <c r="P127" s="36"/>
      <c r="Q127" s="36"/>
      <c r="R127" s="36"/>
      <c r="S127" s="36"/>
      <c r="T127" s="36"/>
      <c r="U127" s="36"/>
    </row>
    <row r="128" spans="1:30" ht="37.5" customHeight="1">
      <c r="A128" s="30" t="s">
        <v>29</v>
      </c>
      <c r="B128" s="30"/>
      <c r="C128" s="30" t="s">
        <v>214</v>
      </c>
      <c r="D128" s="50" t="s">
        <v>215</v>
      </c>
      <c r="E128" s="50"/>
      <c r="F128" s="36"/>
      <c r="G128" s="36"/>
      <c r="H128" s="36"/>
      <c r="I128" s="36"/>
      <c r="J128" s="36"/>
      <c r="K128" s="36"/>
      <c r="L128" s="36"/>
      <c r="M128" s="36"/>
      <c r="N128" s="36"/>
      <c r="O128" s="36"/>
      <c r="P128" s="36"/>
      <c r="Q128" s="36"/>
      <c r="R128" s="36"/>
      <c r="S128" s="36"/>
      <c r="T128" s="36"/>
      <c r="U128" s="36"/>
    </row>
    <row r="129" spans="1:30">
      <c r="A129" s="42">
        <v>0.4</v>
      </c>
      <c r="B129" s="86"/>
      <c r="C129" s="115">
        <f>P6</f>
        <v>54400</v>
      </c>
      <c r="D129" s="134">
        <f>IFERROR(A129*C129/AA6*K84*0.28,0)</f>
        <v>652.80000000000007</v>
      </c>
      <c r="E129" s="158"/>
      <c r="F129" s="36"/>
      <c r="G129" s="191"/>
      <c r="H129" s="135"/>
      <c r="I129" s="36"/>
      <c r="J129" s="36"/>
      <c r="K129" s="36"/>
      <c r="L129" s="36"/>
      <c r="M129" s="36"/>
      <c r="N129" s="36"/>
      <c r="O129" s="36"/>
      <c r="P129" s="36"/>
      <c r="Q129" s="36"/>
      <c r="R129" s="36"/>
      <c r="S129" s="36"/>
      <c r="T129" s="36"/>
      <c r="U129" s="36"/>
    </row>
    <row r="130" spans="1:30">
      <c r="A130" s="43" t="s">
        <v>125</v>
      </c>
      <c r="B130" s="87"/>
      <c r="C130" s="116"/>
      <c r="D130" s="135"/>
      <c r="E130" s="135"/>
      <c r="F130" s="36"/>
      <c r="G130" s="135"/>
      <c r="H130" s="135"/>
      <c r="I130" s="36"/>
      <c r="J130" s="36"/>
      <c r="K130" s="36"/>
      <c r="L130" s="36"/>
      <c r="M130" s="36"/>
      <c r="N130" s="36"/>
      <c r="O130" s="36"/>
      <c r="P130" s="36"/>
      <c r="Q130" s="36"/>
      <c r="R130" s="36"/>
      <c r="S130" s="36"/>
      <c r="T130" s="36"/>
      <c r="U130" s="36"/>
    </row>
    <row r="131" spans="1:30">
      <c r="A131" s="44" t="s">
        <v>67</v>
      </c>
      <c r="B131" s="36"/>
      <c r="C131" s="36"/>
      <c r="D131" s="36"/>
      <c r="E131" s="36"/>
      <c r="F131" s="36"/>
      <c r="G131" s="36"/>
      <c r="H131" s="36"/>
      <c r="I131" s="184"/>
      <c r="J131" s="184"/>
      <c r="K131" s="36"/>
      <c r="L131" s="36"/>
      <c r="M131" s="36"/>
      <c r="N131" s="36"/>
      <c r="O131" s="36"/>
      <c r="P131" s="36"/>
      <c r="Q131" s="36"/>
      <c r="R131" s="36"/>
      <c r="S131" s="36"/>
      <c r="T131" s="36"/>
      <c r="U131" s="36"/>
    </row>
    <row r="132" spans="1:30" ht="14.25">
      <c r="A132" s="36" t="s">
        <v>48</v>
      </c>
      <c r="B132" s="36"/>
      <c r="C132" s="36"/>
      <c r="D132" s="36"/>
      <c r="E132" s="36"/>
      <c r="F132" s="36"/>
      <c r="G132" s="36"/>
      <c r="H132" s="36"/>
      <c r="I132" s="184" t="s">
        <v>97</v>
      </c>
      <c r="J132" s="184"/>
      <c r="K132" s="36"/>
      <c r="L132" s="36"/>
      <c r="M132" s="36"/>
      <c r="N132" s="36"/>
      <c r="O132" s="36"/>
      <c r="P132" s="36"/>
      <c r="Q132" s="36"/>
      <c r="R132" s="36"/>
      <c r="S132" s="36"/>
      <c r="T132" s="36"/>
      <c r="U132" s="36"/>
    </row>
    <row r="133" spans="1:30" ht="37.5" customHeight="1">
      <c r="A133" s="30" t="s">
        <v>71</v>
      </c>
      <c r="B133" s="30"/>
      <c r="C133" s="30" t="s">
        <v>214</v>
      </c>
      <c r="D133" s="50" t="s">
        <v>215</v>
      </c>
      <c r="E133" s="50"/>
      <c r="F133" s="36"/>
      <c r="G133" s="36"/>
      <c r="H133" s="36"/>
      <c r="I133" s="224" t="s">
        <v>229</v>
      </c>
      <c r="J133" s="242"/>
      <c r="K133" s="251"/>
      <c r="L133" s="36"/>
      <c r="M133" s="36"/>
      <c r="N133" s="36"/>
      <c r="O133" s="36"/>
      <c r="P133" s="36"/>
      <c r="Q133" s="36"/>
      <c r="R133" s="36"/>
      <c r="S133" s="36"/>
      <c r="T133" s="36"/>
      <c r="U133" s="36"/>
    </row>
    <row r="134" spans="1:30" ht="14.25">
      <c r="A134" s="45">
        <v>0.3</v>
      </c>
      <c r="B134" s="45"/>
      <c r="C134" s="115">
        <f>P6</f>
        <v>54400</v>
      </c>
      <c r="D134" s="134">
        <f>IFERROR(A134*C134/AA6*K84*0.4,0)</f>
        <v>699.42857142857156</v>
      </c>
      <c r="E134" s="158"/>
      <c r="F134" s="36"/>
      <c r="G134" s="36"/>
      <c r="H134" s="36"/>
      <c r="I134" s="225">
        <f>D129+D134</f>
        <v>1352.2285714285717</v>
      </c>
      <c r="J134" s="243"/>
      <c r="K134" s="252"/>
      <c r="L134" s="36"/>
      <c r="M134" s="36"/>
      <c r="N134" s="36"/>
      <c r="O134" s="36"/>
      <c r="P134" s="36"/>
      <c r="Q134" s="36"/>
      <c r="R134" s="36"/>
      <c r="S134" s="36"/>
      <c r="T134" s="36"/>
      <c r="U134" s="36"/>
    </row>
    <row r="135" spans="1:30">
      <c r="A135" s="36" t="s">
        <v>126</v>
      </c>
      <c r="B135" s="36"/>
      <c r="C135" s="36"/>
      <c r="D135" s="36"/>
      <c r="E135" s="36"/>
      <c r="F135" s="36"/>
      <c r="G135" s="36"/>
      <c r="H135" s="36"/>
      <c r="I135" s="36"/>
      <c r="J135" s="36"/>
      <c r="K135" s="36"/>
      <c r="L135" s="36"/>
      <c r="M135" s="36"/>
      <c r="N135" s="36"/>
      <c r="O135" s="36"/>
      <c r="P135" s="36"/>
      <c r="Q135" s="36"/>
      <c r="R135" s="36"/>
      <c r="S135" s="36"/>
      <c r="T135" s="36"/>
      <c r="U135" s="36"/>
    </row>
    <row r="136" spans="1:30">
      <c r="A136" s="44" t="s">
        <v>67</v>
      </c>
      <c r="B136" s="36"/>
      <c r="C136" s="36"/>
      <c r="D136" s="36"/>
      <c r="E136" s="36"/>
      <c r="F136" s="36"/>
      <c r="G136" s="36"/>
      <c r="H136" s="36"/>
      <c r="I136" s="36"/>
      <c r="J136" s="36"/>
      <c r="K136" s="36"/>
      <c r="L136" s="36"/>
      <c r="M136" s="36"/>
      <c r="N136" s="36"/>
      <c r="O136" s="36"/>
      <c r="P136" s="36"/>
      <c r="Q136" s="36"/>
      <c r="R136" s="36"/>
      <c r="S136" s="36"/>
      <c r="T136" s="36"/>
      <c r="U136" s="36"/>
    </row>
    <row r="137" spans="1:30">
      <c r="A137" s="44"/>
      <c r="B137" s="36"/>
      <c r="C137" s="36"/>
      <c r="D137" s="36"/>
      <c r="E137" s="36"/>
      <c r="F137" s="36"/>
      <c r="G137" s="36"/>
      <c r="H137" s="36"/>
      <c r="I137" s="36"/>
      <c r="J137" s="36"/>
      <c r="K137" s="36"/>
      <c r="L137" s="36"/>
      <c r="M137" s="36"/>
      <c r="N137" s="36"/>
      <c r="O137" s="36"/>
      <c r="P137" s="36"/>
      <c r="Q137" s="36"/>
      <c r="R137" s="36"/>
      <c r="S137" s="36"/>
      <c r="T137" s="36"/>
      <c r="U137" s="36"/>
    </row>
    <row r="138" spans="1:30">
      <c r="A138" s="44"/>
      <c r="B138" s="36"/>
      <c r="C138" s="36"/>
      <c r="D138" s="36"/>
      <c r="E138" s="36"/>
      <c r="F138" s="36"/>
      <c r="G138" s="36"/>
      <c r="H138" s="36"/>
      <c r="I138" s="36"/>
      <c r="J138" s="36"/>
      <c r="K138" s="36"/>
      <c r="L138" s="36"/>
      <c r="M138" s="36"/>
      <c r="N138" s="36"/>
      <c r="O138" s="36"/>
      <c r="P138" s="36"/>
      <c r="Q138" s="36"/>
      <c r="R138" s="36"/>
      <c r="S138" s="36"/>
      <c r="T138" s="36"/>
      <c r="U138" s="36"/>
    </row>
    <row r="139" spans="1:30" ht="17.25">
      <c r="A139" s="46" t="s">
        <v>168</v>
      </c>
      <c r="B139" s="9"/>
    </row>
    <row r="140" spans="1:30">
      <c r="A140" s="2" t="s">
        <v>43</v>
      </c>
      <c r="B140" s="36"/>
      <c r="C140" s="36"/>
      <c r="D140" s="36"/>
      <c r="E140" s="36"/>
      <c r="F140" s="36"/>
      <c r="G140" s="36"/>
      <c r="H140" s="36"/>
      <c r="I140" s="36"/>
      <c r="J140" s="36"/>
      <c r="K140" s="36"/>
      <c r="L140" s="36"/>
      <c r="M140" s="36"/>
      <c r="N140" s="36"/>
      <c r="O140" s="36"/>
      <c r="P140" s="36"/>
      <c r="Q140" s="36"/>
      <c r="R140" s="36"/>
      <c r="S140" s="36"/>
      <c r="T140" s="36"/>
      <c r="U140" s="36"/>
    </row>
    <row r="141" spans="1:30">
      <c r="A141" s="29" t="s">
        <v>79</v>
      </c>
    </row>
    <row r="142" spans="1:30" s="17" customFormat="1" ht="35.25" customHeight="1">
      <c r="A142" s="47"/>
      <c r="B142" s="47"/>
      <c r="C142" s="30" t="s">
        <v>258</v>
      </c>
      <c r="D142" s="48" t="s">
        <v>73</v>
      </c>
      <c r="E142" s="30" t="s">
        <v>74</v>
      </c>
      <c r="F142" s="48" t="s">
        <v>73</v>
      </c>
      <c r="G142" s="50" t="s">
        <v>69</v>
      </c>
      <c r="H142" s="48" t="s">
        <v>64</v>
      </c>
      <c r="I142" s="50" t="s">
        <v>259</v>
      </c>
      <c r="J142" s="50"/>
      <c r="K142" s="50"/>
      <c r="AA142" s="185"/>
      <c r="AB142" s="190"/>
      <c r="AC142" s="185"/>
      <c r="AD142" s="185"/>
    </row>
    <row r="143" spans="1:30">
      <c r="A143" s="48" t="s">
        <v>76</v>
      </c>
      <c r="B143" s="48"/>
      <c r="C143" s="117">
        <f>P6</f>
        <v>54400</v>
      </c>
      <c r="D143" s="119" t="s">
        <v>73</v>
      </c>
      <c r="E143" s="159">
        <f>AA6</f>
        <v>224</v>
      </c>
      <c r="F143" s="119" t="s">
        <v>73</v>
      </c>
      <c r="G143" s="192">
        <f>IFERROR(Y6+AD6/AA6,0)</f>
        <v>8.8928571428571423</v>
      </c>
      <c r="H143" s="119" t="s">
        <v>64</v>
      </c>
      <c r="I143" s="52">
        <f>IFERROR(C143/E143/G143,0)</f>
        <v>27.309236947791167</v>
      </c>
      <c r="J143" s="52"/>
      <c r="K143" s="52"/>
      <c r="N143" s="190"/>
      <c r="O143" s="22"/>
      <c r="P143" s="22"/>
      <c r="Q143" s="22"/>
      <c r="R143" s="22"/>
      <c r="S143" s="22"/>
      <c r="T143" s="22"/>
      <c r="U143" s="22"/>
      <c r="V143" s="22"/>
      <c r="W143" s="22"/>
      <c r="X143" s="22"/>
      <c r="Y143" s="22"/>
      <c r="Z143" s="22"/>
      <c r="AA143" s="40"/>
      <c r="AB143" s="40"/>
      <c r="AC143" s="169"/>
      <c r="AD143" s="169"/>
    </row>
    <row r="144" spans="1:30" ht="14.25">
      <c r="A144" s="48" t="s">
        <v>13</v>
      </c>
      <c r="B144" s="48"/>
      <c r="C144" s="117">
        <f>P7</f>
        <v>246600</v>
      </c>
      <c r="D144" s="120"/>
      <c r="E144" s="160">
        <f>AA7</f>
        <v>224</v>
      </c>
      <c r="F144" s="180"/>
      <c r="G144" s="193">
        <f>IFERROR(Y7+AD7/AA7,0)</f>
        <v>8.8928571428571423</v>
      </c>
      <c r="H144" s="180"/>
      <c r="I144" s="226">
        <f>IFERROR(C144/E144/G144,0)</f>
        <v>123.79518072289157</v>
      </c>
      <c r="J144" s="226"/>
      <c r="K144" s="226"/>
      <c r="N144" s="190"/>
      <c r="O144" s="22"/>
      <c r="P144" s="22"/>
      <c r="Q144" s="22"/>
      <c r="R144" s="22"/>
      <c r="S144" s="22"/>
      <c r="T144" s="22"/>
      <c r="U144" s="22"/>
      <c r="V144" s="22"/>
      <c r="W144" s="22"/>
      <c r="X144" s="22"/>
      <c r="Y144" s="22"/>
      <c r="Z144" s="22"/>
      <c r="AA144" s="40"/>
      <c r="AB144" s="40"/>
      <c r="AC144" s="169"/>
      <c r="AD144" s="169"/>
    </row>
    <row r="145" spans="1:31" ht="14.25">
      <c r="D145" s="70"/>
      <c r="E145" s="161" t="s">
        <v>260</v>
      </c>
      <c r="F145" s="181"/>
      <c r="G145" s="181"/>
      <c r="H145" s="208"/>
      <c r="I145" s="227">
        <f>SUM(I143:K144)</f>
        <v>151.10441767068275</v>
      </c>
      <c r="J145" s="227"/>
      <c r="K145" s="168"/>
      <c r="N145" s="22"/>
      <c r="O145" s="22"/>
      <c r="P145" s="22"/>
      <c r="Q145" s="22"/>
      <c r="R145" s="22"/>
      <c r="S145" s="22"/>
      <c r="T145" s="22"/>
      <c r="U145" s="22"/>
      <c r="V145" s="22"/>
      <c r="W145" s="22"/>
      <c r="X145" s="22"/>
      <c r="Y145" s="22"/>
      <c r="Z145" s="22"/>
      <c r="AA145" s="40"/>
      <c r="AB145" s="40"/>
      <c r="AC145" s="169"/>
      <c r="AD145" s="169"/>
    </row>
    <row r="146" spans="1:31" ht="11.25" customHeight="1">
      <c r="D146" s="70"/>
      <c r="E146" s="40"/>
      <c r="F146" s="40"/>
      <c r="G146" s="40"/>
      <c r="H146" s="40"/>
      <c r="I146" s="228"/>
      <c r="J146" s="228"/>
      <c r="K146" s="228"/>
      <c r="AA146" s="22"/>
      <c r="AB146" s="22"/>
      <c r="AC146" s="169"/>
      <c r="AD146" s="169"/>
    </row>
    <row r="147" spans="1:31">
      <c r="A147" s="35" t="s">
        <v>9</v>
      </c>
      <c r="B147" s="35"/>
      <c r="C147" s="35"/>
      <c r="D147" s="35"/>
      <c r="E147" s="35"/>
      <c r="F147" s="35"/>
      <c r="G147" s="35"/>
      <c r="H147" s="35"/>
      <c r="I147" s="35"/>
      <c r="J147" s="35"/>
      <c r="K147" s="35"/>
      <c r="N147" s="287"/>
      <c r="O147" s="287"/>
      <c r="P147" s="287"/>
      <c r="Q147" s="287"/>
      <c r="R147" s="287"/>
      <c r="S147" s="287"/>
      <c r="T147" s="287"/>
      <c r="U147" s="287"/>
      <c r="V147" s="287"/>
      <c r="W147" s="287"/>
      <c r="X147" s="287"/>
      <c r="Y147" s="287"/>
      <c r="Z147" s="287"/>
      <c r="AA147" s="287"/>
      <c r="AB147" s="287"/>
      <c r="AC147" s="287"/>
      <c r="AD147" s="287"/>
    </row>
    <row r="148" spans="1:31" ht="14.25">
      <c r="A148" s="49" t="s">
        <v>78</v>
      </c>
      <c r="B148" s="49"/>
      <c r="C148" s="49"/>
      <c r="D148" s="49"/>
      <c r="E148" s="49"/>
      <c r="F148" s="49"/>
      <c r="G148" s="49"/>
      <c r="N148" s="29" t="s">
        <v>82</v>
      </c>
    </row>
    <row r="149" spans="1:31" ht="40.5" customHeight="1">
      <c r="A149" s="50" t="s">
        <v>85</v>
      </c>
      <c r="B149" s="48" t="s">
        <v>60</v>
      </c>
      <c r="C149" s="50" t="s">
        <v>151</v>
      </c>
      <c r="D149" s="78" t="s">
        <v>64</v>
      </c>
      <c r="E149" s="50" t="s">
        <v>143</v>
      </c>
      <c r="F149" s="78" t="s">
        <v>41</v>
      </c>
      <c r="G149" s="30" t="s">
        <v>231</v>
      </c>
      <c r="H149" s="78" t="s">
        <v>64</v>
      </c>
      <c r="I149" s="50" t="s">
        <v>5</v>
      </c>
      <c r="J149" s="50"/>
      <c r="K149" s="50"/>
      <c r="N149" s="284" t="s">
        <v>86</v>
      </c>
      <c r="O149" s="303"/>
      <c r="P149" s="48">
        <v>1</v>
      </c>
      <c r="Q149" s="48">
        <v>2</v>
      </c>
      <c r="R149" s="48">
        <v>3</v>
      </c>
      <c r="S149" s="48">
        <v>4</v>
      </c>
      <c r="T149" s="48">
        <v>5</v>
      </c>
      <c r="U149" s="48">
        <v>6</v>
      </c>
      <c r="V149" s="48">
        <v>7</v>
      </c>
      <c r="W149" s="48">
        <v>8</v>
      </c>
      <c r="X149" s="48">
        <v>9</v>
      </c>
      <c r="Y149" s="48">
        <v>10</v>
      </c>
      <c r="Z149" s="48">
        <v>11</v>
      </c>
      <c r="AA149" s="48">
        <v>12</v>
      </c>
      <c r="AB149" s="108" t="s">
        <v>1</v>
      </c>
      <c r="AC149" s="344"/>
      <c r="AD149" s="350" t="s">
        <v>216</v>
      </c>
    </row>
    <row r="150" spans="1:31">
      <c r="A150" s="51">
        <v>1.5</v>
      </c>
      <c r="B150" s="88" t="s">
        <v>60</v>
      </c>
      <c r="C150" s="118">
        <v>0.33</v>
      </c>
      <c r="D150" s="88" t="s">
        <v>64</v>
      </c>
      <c r="E150" s="162">
        <f>A150*C150</f>
        <v>0.495</v>
      </c>
      <c r="F150" s="88" t="s">
        <v>41</v>
      </c>
      <c r="G150" s="88">
        <f>E143</f>
        <v>224</v>
      </c>
      <c r="H150" s="88" t="s">
        <v>64</v>
      </c>
      <c r="I150" s="52">
        <f>E150*G150</f>
        <v>110.88</v>
      </c>
      <c r="J150" s="52"/>
      <c r="K150" s="52"/>
      <c r="N150" s="288" t="s">
        <v>76</v>
      </c>
      <c r="O150" s="304"/>
      <c r="P150" s="31"/>
      <c r="Q150" s="31"/>
      <c r="R150" s="31"/>
      <c r="S150" s="31"/>
      <c r="T150" s="31"/>
      <c r="U150" s="31"/>
      <c r="V150" s="31"/>
      <c r="W150" s="31"/>
      <c r="X150" s="31"/>
      <c r="Y150" s="31"/>
      <c r="Z150" s="31"/>
      <c r="AA150" s="31"/>
      <c r="AB150" s="39">
        <f>SUM(P150:AA150)</f>
        <v>0</v>
      </c>
      <c r="AC150" s="344"/>
      <c r="AD150" s="351">
        <f>J143*AB150</f>
        <v>0</v>
      </c>
    </row>
    <row r="151" spans="1:31">
      <c r="N151" s="288" t="s">
        <v>13</v>
      </c>
      <c r="O151" s="304"/>
      <c r="P151" s="31"/>
      <c r="Q151" s="31"/>
      <c r="R151" s="31"/>
      <c r="S151" s="31"/>
      <c r="T151" s="31"/>
      <c r="U151" s="31"/>
      <c r="V151" s="31"/>
      <c r="W151" s="31"/>
      <c r="X151" s="31"/>
      <c r="Y151" s="31"/>
      <c r="Z151" s="31"/>
      <c r="AA151" s="31"/>
      <c r="AB151" s="39">
        <f>SUM(P151:AA151)</f>
        <v>0</v>
      </c>
      <c r="AC151" s="344"/>
      <c r="AD151" s="351">
        <f>J144*AB151</f>
        <v>0</v>
      </c>
    </row>
    <row r="152" spans="1:31" ht="14.25">
      <c r="A152" s="30" t="s">
        <v>161</v>
      </c>
      <c r="B152" s="30"/>
      <c r="C152" s="119" t="s">
        <v>41</v>
      </c>
      <c r="D152" s="136" t="s">
        <v>5</v>
      </c>
      <c r="E152" s="163"/>
      <c r="F152" s="182"/>
      <c r="G152" s="194" t="s">
        <v>64</v>
      </c>
      <c r="H152" s="209" t="s">
        <v>215</v>
      </c>
      <c r="I152" s="229"/>
      <c r="J152" s="229"/>
      <c r="K152" s="253"/>
      <c r="AB152" s="81"/>
      <c r="AC152" s="81"/>
      <c r="AD152" s="352">
        <f>SUM(AD150:AD151)</f>
        <v>0</v>
      </c>
    </row>
    <row r="153" spans="1:31">
      <c r="A153" s="30"/>
      <c r="B153" s="30"/>
      <c r="C153" s="120"/>
      <c r="D153" s="137"/>
      <c r="E153" s="164"/>
      <c r="F153" s="183"/>
      <c r="G153" s="195"/>
      <c r="H153" s="210"/>
      <c r="I153" s="230"/>
      <c r="J153" s="230"/>
      <c r="K153" s="254"/>
      <c r="N153" s="184"/>
      <c r="O153" s="184"/>
      <c r="P153" s="184"/>
      <c r="Q153" s="184"/>
      <c r="R153" s="184"/>
      <c r="S153" s="184"/>
      <c r="T153" s="184"/>
      <c r="U153" s="294"/>
      <c r="V153" s="294"/>
      <c r="W153" s="330"/>
      <c r="X153" s="330"/>
      <c r="Y153" s="330"/>
      <c r="Z153" s="330"/>
      <c r="AA153" s="330"/>
    </row>
    <row r="154" spans="1:31" ht="14.25">
      <c r="A154" s="52">
        <f>I145</f>
        <v>151.10441767068275</v>
      </c>
      <c r="B154" s="52"/>
      <c r="C154" s="88" t="s">
        <v>41</v>
      </c>
      <c r="D154" s="52">
        <f>I150</f>
        <v>110.88</v>
      </c>
      <c r="E154" s="52"/>
      <c r="F154" s="52"/>
      <c r="G154" s="189" t="s">
        <v>64</v>
      </c>
      <c r="H154" s="211">
        <f>A154*D154</f>
        <v>16754.457831325304</v>
      </c>
      <c r="I154" s="231"/>
      <c r="J154" s="231"/>
      <c r="K154" s="255"/>
      <c r="N154" s="70"/>
      <c r="O154" s="70"/>
      <c r="P154" s="70"/>
      <c r="Q154" s="70"/>
      <c r="R154" s="70"/>
      <c r="S154" s="70"/>
      <c r="T154" s="70"/>
      <c r="U154" s="330"/>
      <c r="V154" s="330"/>
      <c r="W154" s="22"/>
      <c r="X154" s="22"/>
    </row>
    <row r="155" spans="1:31" ht="6" customHeight="1">
      <c r="A155" s="40"/>
      <c r="B155" s="40"/>
      <c r="C155" s="40"/>
      <c r="D155" s="40"/>
      <c r="E155" s="40"/>
      <c r="F155" s="40"/>
      <c r="G155" s="40"/>
      <c r="H155" s="40"/>
      <c r="I155" s="40"/>
      <c r="J155" s="40"/>
      <c r="K155" s="40"/>
    </row>
    <row r="156" spans="1:31">
      <c r="A156" s="36"/>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row>
    <row r="157" spans="1:31" ht="17.25">
      <c r="A157" s="46" t="s">
        <v>169</v>
      </c>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row>
    <row r="158" spans="1:31">
      <c r="A158" s="2" t="s">
        <v>87</v>
      </c>
      <c r="B158" s="36"/>
      <c r="C158" s="36"/>
      <c r="D158" s="36"/>
      <c r="E158" s="36"/>
      <c r="F158" s="36"/>
      <c r="G158" s="36"/>
      <c r="H158" s="36"/>
      <c r="I158" s="36"/>
      <c r="J158" s="36"/>
      <c r="K158" s="36"/>
      <c r="L158" s="36"/>
      <c r="M158" s="36"/>
      <c r="N158" s="36"/>
      <c r="O158" s="36"/>
      <c r="P158" s="36"/>
      <c r="Q158" s="36"/>
      <c r="R158" s="36"/>
      <c r="S158" s="36"/>
      <c r="T158" s="36"/>
      <c r="U158" s="36"/>
    </row>
    <row r="159" spans="1:31">
      <c r="A159" s="2"/>
      <c r="B159" s="36"/>
      <c r="C159" s="36"/>
      <c r="D159" s="36"/>
      <c r="E159" s="36"/>
      <c r="F159" s="36"/>
      <c r="G159" s="36"/>
      <c r="H159" s="36"/>
      <c r="I159" s="36"/>
      <c r="J159" s="36"/>
      <c r="K159" s="36"/>
      <c r="L159" s="36"/>
      <c r="M159" s="36"/>
      <c r="N159" s="36"/>
      <c r="O159" s="36"/>
      <c r="P159" s="36"/>
      <c r="Q159" s="36"/>
      <c r="R159" s="36"/>
      <c r="S159" s="36"/>
      <c r="T159" s="36"/>
      <c r="U159" s="36"/>
    </row>
    <row r="160" spans="1:31" ht="14.25" customHeight="1">
      <c r="A160" s="35" t="s">
        <v>149</v>
      </c>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row>
    <row r="161" spans="1:31">
      <c r="A161" s="35" t="s">
        <v>121</v>
      </c>
      <c r="B161" s="36"/>
      <c r="C161" s="36"/>
      <c r="D161" s="36"/>
      <c r="E161" s="36"/>
      <c r="F161" s="36"/>
      <c r="G161" s="36"/>
      <c r="H161" s="36"/>
      <c r="I161" s="36"/>
      <c r="J161" s="36"/>
      <c r="K161" s="36"/>
      <c r="L161" s="36"/>
      <c r="M161" s="36"/>
      <c r="N161" s="36"/>
      <c r="O161" s="36"/>
      <c r="P161" s="36"/>
      <c r="Q161" s="36"/>
      <c r="R161" s="36"/>
      <c r="S161" s="36"/>
      <c r="T161" s="36"/>
      <c r="U161" s="36"/>
    </row>
    <row r="162" spans="1:31">
      <c r="A162" s="36" t="s">
        <v>124</v>
      </c>
      <c r="B162" s="2"/>
      <c r="C162" s="2"/>
      <c r="D162" s="67"/>
      <c r="E162" s="2"/>
      <c r="F162" s="2"/>
      <c r="G162" s="40"/>
      <c r="H162" s="2"/>
      <c r="I162" s="2"/>
      <c r="J162" s="2"/>
      <c r="K162" s="2"/>
      <c r="L162" s="2"/>
      <c r="M162" s="2"/>
      <c r="N162" s="2"/>
      <c r="O162" s="2"/>
      <c r="P162" s="2"/>
      <c r="Q162" s="2"/>
      <c r="R162" s="2"/>
      <c r="S162" s="2"/>
      <c r="T162" s="2"/>
      <c r="U162" s="2"/>
      <c r="V162" s="2"/>
      <c r="W162" s="2"/>
      <c r="X162" s="2"/>
      <c r="Y162" s="2"/>
      <c r="Z162" s="2"/>
      <c r="AA162" s="2"/>
      <c r="AB162" s="2"/>
      <c r="AC162" s="2"/>
      <c r="AD162" s="2"/>
      <c r="AE162" s="2"/>
    </row>
    <row r="163" spans="1:31">
      <c r="A163" s="36" t="s">
        <v>120</v>
      </c>
      <c r="B163" s="2"/>
      <c r="C163" s="2"/>
      <c r="D163" s="67"/>
      <c r="E163" s="2"/>
      <c r="F163" s="2"/>
      <c r="G163" s="40"/>
      <c r="H163" s="2"/>
      <c r="I163" s="2"/>
      <c r="J163" s="2"/>
      <c r="K163" s="2"/>
      <c r="L163" s="2"/>
      <c r="M163" s="2"/>
      <c r="N163" s="2"/>
      <c r="O163" s="2"/>
      <c r="P163" s="2"/>
      <c r="Q163" s="2"/>
      <c r="R163" s="2"/>
      <c r="S163" s="2"/>
      <c r="T163" s="2"/>
      <c r="U163" s="2"/>
      <c r="V163" s="2"/>
      <c r="W163" s="2"/>
      <c r="X163" s="2"/>
      <c r="Y163" s="2"/>
      <c r="Z163" s="2"/>
      <c r="AA163" s="2"/>
      <c r="AB163" s="2"/>
      <c r="AC163" s="2"/>
      <c r="AD163" s="2"/>
      <c r="AE163" s="2"/>
    </row>
    <row r="164" spans="1:31">
      <c r="A164" s="36"/>
      <c r="B164" s="2"/>
      <c r="C164" s="2"/>
      <c r="D164" s="67"/>
      <c r="E164" s="2"/>
      <c r="F164" s="2"/>
      <c r="G164" s="40"/>
      <c r="H164" s="2"/>
      <c r="I164" s="2"/>
      <c r="J164" s="2"/>
      <c r="K164" s="2"/>
      <c r="L164" s="2"/>
      <c r="M164" s="2"/>
      <c r="N164" s="2"/>
      <c r="O164" s="2"/>
      <c r="P164" s="2"/>
      <c r="Q164" s="2"/>
      <c r="R164" s="2"/>
      <c r="S164" s="2"/>
      <c r="T164" s="2"/>
      <c r="U164" s="2"/>
      <c r="V164" s="2"/>
      <c r="W164" s="2"/>
      <c r="X164" s="2"/>
      <c r="Y164" s="2"/>
      <c r="Z164" s="2"/>
      <c r="AA164" s="2"/>
      <c r="AB164" s="2"/>
      <c r="AC164" s="2"/>
      <c r="AD164" s="2"/>
      <c r="AE164" s="2"/>
    </row>
    <row r="165" spans="1:31">
      <c r="A165" s="53" t="s">
        <v>144</v>
      </c>
      <c r="B165" s="2"/>
      <c r="C165" s="2"/>
      <c r="D165" s="138"/>
      <c r="E165" s="2"/>
      <c r="F165" s="2"/>
      <c r="G165" s="196"/>
      <c r="H165" s="201"/>
      <c r="I165" s="2"/>
      <c r="J165" s="2"/>
      <c r="K165" s="2"/>
      <c r="L165" s="2"/>
      <c r="M165" s="2"/>
      <c r="N165" s="2"/>
      <c r="O165" s="2"/>
      <c r="P165" s="2"/>
      <c r="Q165" s="2"/>
      <c r="R165" s="2"/>
      <c r="S165" s="2"/>
      <c r="T165" s="2"/>
      <c r="U165" s="2"/>
      <c r="V165" s="2"/>
      <c r="W165" s="2"/>
      <c r="X165" s="2"/>
      <c r="Y165" s="2"/>
      <c r="Z165" s="2"/>
      <c r="AA165" s="2"/>
      <c r="AB165" s="2"/>
      <c r="AC165" s="2"/>
      <c r="AD165" s="2"/>
      <c r="AE165" s="2"/>
    </row>
    <row r="166" spans="1:31">
      <c r="A166" s="36" t="s">
        <v>145</v>
      </c>
      <c r="B166" s="2"/>
      <c r="C166" s="2"/>
      <c r="D166" s="67"/>
      <c r="E166" s="2"/>
      <c r="F166" s="2"/>
      <c r="G166" s="40"/>
      <c r="H166" s="40"/>
      <c r="I166" s="2"/>
      <c r="J166" s="2"/>
      <c r="K166" s="2"/>
      <c r="L166" s="2"/>
      <c r="M166" s="2"/>
      <c r="N166" s="2"/>
      <c r="O166" s="2"/>
      <c r="P166" s="2"/>
      <c r="Q166" s="2"/>
      <c r="R166" s="2"/>
      <c r="S166" s="2"/>
      <c r="T166" s="2"/>
      <c r="U166" s="2"/>
      <c r="V166" s="2"/>
      <c r="W166" s="2"/>
      <c r="X166" s="2"/>
      <c r="Y166" s="2"/>
      <c r="Z166" s="2"/>
      <c r="AA166" s="2"/>
      <c r="AB166" s="2"/>
      <c r="AC166" s="2"/>
      <c r="AD166" s="2"/>
      <c r="AE166" s="2"/>
    </row>
    <row r="167" spans="1:31">
      <c r="A167" s="36" t="s">
        <v>147</v>
      </c>
      <c r="B167" s="2"/>
      <c r="C167" s="2"/>
      <c r="D167" s="67"/>
      <c r="E167" s="2"/>
      <c r="F167" s="2"/>
      <c r="G167" s="40"/>
      <c r="H167" s="40"/>
      <c r="I167" s="2"/>
      <c r="J167" s="36"/>
      <c r="K167" s="36"/>
      <c r="L167" s="2"/>
      <c r="M167" s="2"/>
      <c r="N167" s="2"/>
      <c r="O167" s="2"/>
      <c r="P167" s="2"/>
      <c r="Q167" s="2"/>
      <c r="R167" s="2"/>
      <c r="S167" s="2"/>
      <c r="T167" s="2"/>
      <c r="U167" s="2"/>
      <c r="V167" s="2"/>
      <c r="W167" s="2"/>
      <c r="X167" s="2"/>
      <c r="Y167" s="2"/>
      <c r="Z167" s="2"/>
      <c r="AA167" s="2"/>
      <c r="AB167" s="2"/>
      <c r="AC167" s="2"/>
      <c r="AD167" s="2"/>
      <c r="AE167" s="2"/>
    </row>
    <row r="168" spans="1:31">
      <c r="A168" s="36"/>
      <c r="B168" s="2"/>
      <c r="C168" s="2"/>
      <c r="D168" s="67"/>
      <c r="E168" s="2"/>
      <c r="F168" s="2"/>
      <c r="G168" s="40"/>
      <c r="H168" s="2"/>
      <c r="I168" s="2"/>
      <c r="J168" s="2"/>
      <c r="K168" s="2"/>
      <c r="L168" s="2"/>
      <c r="M168" s="2"/>
      <c r="N168" s="2"/>
      <c r="O168" s="2"/>
      <c r="P168" s="2"/>
      <c r="Q168" s="2"/>
      <c r="R168" s="2"/>
      <c r="S168" s="2"/>
      <c r="T168" s="2"/>
      <c r="U168" s="2"/>
      <c r="V168" s="2"/>
      <c r="W168" s="2"/>
      <c r="X168" s="2"/>
      <c r="Y168" s="2"/>
      <c r="Z168" s="2"/>
      <c r="AA168" s="2"/>
      <c r="AB168" s="2"/>
      <c r="AC168" s="2"/>
      <c r="AD168" s="2"/>
      <c r="AE168" s="2"/>
    </row>
    <row r="169" spans="1:31">
      <c r="A169" s="2" t="s">
        <v>242</v>
      </c>
      <c r="B169" s="2"/>
      <c r="C169" s="2"/>
      <c r="D169" s="67"/>
      <c r="E169" s="2"/>
      <c r="F169" s="2"/>
      <c r="G169" s="40"/>
      <c r="H169" s="2"/>
      <c r="I169" s="2"/>
      <c r="J169" s="2"/>
      <c r="K169" s="2"/>
      <c r="L169" s="2"/>
      <c r="M169" s="2"/>
      <c r="N169" s="2"/>
      <c r="O169" s="2"/>
      <c r="P169" s="2"/>
      <c r="Q169" s="2"/>
      <c r="R169" s="2"/>
      <c r="S169" s="2"/>
      <c r="T169" s="2"/>
      <c r="U169" s="2"/>
      <c r="V169" s="2"/>
      <c r="W169" s="2"/>
      <c r="X169" s="2"/>
      <c r="Y169" s="2"/>
      <c r="Z169" s="2"/>
      <c r="AA169" s="2"/>
      <c r="AB169" s="2"/>
      <c r="AC169" s="2"/>
      <c r="AD169" s="2"/>
      <c r="AE169" s="2"/>
    </row>
    <row r="170" spans="1:31">
      <c r="A170" s="36" t="s">
        <v>127</v>
      </c>
      <c r="B170" s="2"/>
      <c r="C170" s="2"/>
      <c r="D170" s="67"/>
      <c r="E170" s="2"/>
      <c r="F170" s="2"/>
      <c r="G170" s="40"/>
      <c r="H170" s="2"/>
      <c r="I170" s="2"/>
      <c r="J170" s="2"/>
      <c r="K170" s="2"/>
      <c r="L170" s="2"/>
      <c r="M170" s="2"/>
      <c r="N170" s="2"/>
      <c r="O170" s="2"/>
      <c r="P170" s="2"/>
      <c r="Q170" s="2"/>
      <c r="R170" s="2"/>
      <c r="S170" s="2"/>
      <c r="T170" s="2"/>
      <c r="U170" s="2"/>
      <c r="V170" s="2"/>
      <c r="W170" s="2"/>
      <c r="X170" s="2"/>
      <c r="Y170" s="2"/>
      <c r="Z170" s="2"/>
      <c r="AA170" s="2"/>
      <c r="AB170" s="2"/>
      <c r="AC170" s="2"/>
      <c r="AD170" s="2"/>
      <c r="AE170" s="2"/>
    </row>
    <row r="171" spans="1:31" ht="14.25">
      <c r="A171" s="36" t="s">
        <v>142</v>
      </c>
      <c r="B171" s="2"/>
      <c r="C171" s="2"/>
      <c r="D171" s="67"/>
      <c r="E171" s="2"/>
      <c r="F171" s="2"/>
      <c r="G171" s="40"/>
      <c r="H171" s="2"/>
      <c r="I171" s="2"/>
      <c r="J171" s="2"/>
      <c r="K171" s="2"/>
      <c r="L171" s="2"/>
      <c r="M171" s="2"/>
      <c r="N171" s="2"/>
      <c r="O171" s="2"/>
      <c r="P171" s="2"/>
      <c r="Q171" s="2"/>
      <c r="R171" s="2"/>
      <c r="S171" s="2"/>
      <c r="T171" s="2"/>
      <c r="U171" s="2"/>
      <c r="V171" s="2"/>
      <c r="W171" s="2"/>
      <c r="X171" s="2"/>
      <c r="Y171" s="2"/>
      <c r="Z171" s="2"/>
      <c r="AA171" s="2"/>
      <c r="AB171" s="2"/>
      <c r="AC171" s="2"/>
      <c r="AD171" s="2"/>
      <c r="AE171" s="2"/>
    </row>
    <row r="172" spans="1:31" ht="27.75" customHeight="1">
      <c r="A172" s="47"/>
      <c r="B172" s="47"/>
      <c r="C172" s="121" t="s">
        <v>232</v>
      </c>
      <c r="D172" s="30" t="s">
        <v>191</v>
      </c>
      <c r="E172" s="30"/>
      <c r="F172" s="30" t="s">
        <v>88</v>
      </c>
      <c r="G172" s="56" t="s">
        <v>206</v>
      </c>
      <c r="H172" s="56"/>
      <c r="I172" s="56"/>
      <c r="J172" s="2"/>
      <c r="K172" s="256" t="s">
        <v>218</v>
      </c>
      <c r="L172" s="269"/>
      <c r="M172" s="269"/>
      <c r="N172" s="289"/>
      <c r="O172" s="280">
        <f>G173+G174</f>
        <v>1472.4266666666667</v>
      </c>
      <c r="P172" s="233"/>
      <c r="Q172" s="2"/>
      <c r="R172" s="2"/>
      <c r="S172" s="2"/>
      <c r="T172" s="2"/>
      <c r="U172" s="2"/>
      <c r="V172" s="2"/>
      <c r="W172" s="2"/>
      <c r="X172" s="2"/>
      <c r="Y172" s="2"/>
      <c r="Z172" s="2"/>
      <c r="AA172" s="2"/>
      <c r="AB172" s="2"/>
      <c r="AC172" s="2"/>
      <c r="AD172" s="2"/>
      <c r="AE172" s="2"/>
    </row>
    <row r="173" spans="1:31" ht="30.75" customHeight="1">
      <c r="A173" s="30" t="s">
        <v>90</v>
      </c>
      <c r="B173" s="30"/>
      <c r="C173" s="118">
        <v>0.15</v>
      </c>
      <c r="D173" s="139">
        <f>P6/12</f>
        <v>4533.333333333333</v>
      </c>
      <c r="E173" s="165"/>
      <c r="F173" s="74">
        <v>4</v>
      </c>
      <c r="G173" s="139">
        <f>C173*D173*F173*0.28</f>
        <v>761.59999999999991</v>
      </c>
      <c r="H173" s="212"/>
      <c r="I173" s="165"/>
      <c r="J173" s="2"/>
      <c r="K173" s="2"/>
      <c r="L173" s="2"/>
      <c r="M173" s="2"/>
      <c r="N173" s="2"/>
      <c r="O173" s="2"/>
      <c r="P173" s="2"/>
      <c r="Q173" s="2"/>
      <c r="R173" s="2"/>
      <c r="S173" s="2"/>
      <c r="T173" s="2"/>
      <c r="U173" s="2"/>
      <c r="V173" s="2"/>
      <c r="W173" s="2"/>
      <c r="X173" s="2"/>
      <c r="Y173" s="2"/>
      <c r="Z173" s="2"/>
      <c r="AA173" s="2"/>
      <c r="AB173" s="2"/>
      <c r="AC173" s="2"/>
      <c r="AD173" s="2"/>
      <c r="AE173" s="2"/>
    </row>
    <row r="174" spans="1:31" ht="30.75" customHeight="1">
      <c r="A174" s="30" t="s">
        <v>89</v>
      </c>
      <c r="B174" s="30"/>
      <c r="C174" s="118">
        <v>0.14000000000000001</v>
      </c>
      <c r="D174" s="139">
        <f>P6/12</f>
        <v>4533.333333333333</v>
      </c>
      <c r="E174" s="165"/>
      <c r="F174" s="74">
        <v>4</v>
      </c>
      <c r="G174" s="139">
        <f>C174*D174*F174*0.28</f>
        <v>710.82666666666671</v>
      </c>
      <c r="H174" s="212"/>
      <c r="I174" s="165"/>
      <c r="J174" s="2"/>
      <c r="K174" s="2"/>
      <c r="L174" s="2"/>
      <c r="M174" s="2"/>
      <c r="N174" s="2"/>
      <c r="O174" s="2"/>
      <c r="P174" s="2"/>
      <c r="Q174" s="2"/>
      <c r="R174" s="2"/>
      <c r="S174" s="2"/>
      <c r="T174" s="2"/>
      <c r="U174" s="2"/>
      <c r="V174" s="2"/>
      <c r="W174" s="2"/>
      <c r="X174" s="2"/>
      <c r="Y174" s="2"/>
      <c r="Z174" s="2"/>
      <c r="AA174" s="2"/>
      <c r="AB174" s="2"/>
      <c r="AC174" s="2"/>
      <c r="AD174" s="2"/>
      <c r="AE174" s="2"/>
    </row>
    <row r="175" spans="1:31">
      <c r="A175" s="36"/>
      <c r="B175" s="2"/>
      <c r="C175" s="2"/>
      <c r="D175" s="67"/>
      <c r="E175" s="2"/>
      <c r="F175" s="2"/>
      <c r="G175" s="40"/>
      <c r="H175" s="2"/>
      <c r="I175" s="2"/>
      <c r="J175" s="2"/>
      <c r="K175" s="2"/>
      <c r="L175" s="2"/>
      <c r="M175" s="2"/>
      <c r="N175" s="2"/>
      <c r="O175" s="2"/>
      <c r="P175" s="2"/>
      <c r="Q175" s="2"/>
      <c r="R175" s="2"/>
      <c r="S175" s="2"/>
      <c r="T175" s="2"/>
      <c r="U175" s="2"/>
      <c r="V175" s="2"/>
      <c r="W175" s="2"/>
      <c r="X175" s="2"/>
      <c r="Y175" s="2"/>
      <c r="Z175" s="2"/>
      <c r="AA175" s="2"/>
      <c r="AB175" s="2"/>
      <c r="AC175" s="2"/>
      <c r="AD175" s="2"/>
      <c r="AE175" s="2"/>
    </row>
    <row r="176" spans="1:31">
      <c r="A176" s="53" t="s">
        <v>22</v>
      </c>
      <c r="B176" s="2"/>
      <c r="C176" s="2"/>
      <c r="D176" s="67"/>
      <c r="E176" s="2"/>
      <c r="F176" s="2"/>
      <c r="G176" s="53" t="s">
        <v>4</v>
      </c>
      <c r="H176" s="40"/>
      <c r="I176" s="2"/>
      <c r="J176" s="2"/>
      <c r="K176" s="2"/>
      <c r="L176" s="2"/>
      <c r="M176" s="2"/>
      <c r="N176" s="2"/>
      <c r="O176" s="2"/>
      <c r="P176" s="2"/>
      <c r="Q176" s="2"/>
      <c r="R176" s="2"/>
      <c r="S176" s="2"/>
      <c r="T176" s="2"/>
      <c r="U176" s="2"/>
      <c r="V176" s="2"/>
      <c r="W176" s="2"/>
      <c r="X176" s="2"/>
      <c r="Y176" s="2"/>
      <c r="Z176" s="2"/>
      <c r="AA176" s="2"/>
      <c r="AB176" s="2"/>
      <c r="AC176" s="2"/>
      <c r="AD176" s="2"/>
      <c r="AE176" s="2"/>
    </row>
    <row r="177" spans="1:32">
      <c r="A177" s="54" t="s">
        <v>83</v>
      </c>
      <c r="B177" s="54"/>
      <c r="C177" s="54"/>
      <c r="D177" s="140">
        <v>8.e-002</v>
      </c>
      <c r="E177" s="2"/>
      <c r="F177" s="184"/>
      <c r="G177" s="54" t="s">
        <v>83</v>
      </c>
      <c r="H177" s="54"/>
      <c r="I177" s="54"/>
      <c r="J177" s="244">
        <v>0.11</v>
      </c>
      <c r="K177" s="2"/>
      <c r="L177" s="2"/>
      <c r="M177" s="2"/>
      <c r="N177" s="2"/>
      <c r="O177" s="2"/>
      <c r="P177" s="2"/>
      <c r="Q177" s="2"/>
      <c r="R177" s="2"/>
      <c r="S177" s="2"/>
      <c r="T177" s="2"/>
      <c r="U177" s="2"/>
      <c r="V177" s="2"/>
      <c r="W177" s="2"/>
      <c r="X177" s="2"/>
      <c r="Y177" s="2"/>
      <c r="Z177" s="2"/>
      <c r="AA177" s="2"/>
      <c r="AB177" s="2"/>
      <c r="AC177" s="2"/>
      <c r="AD177" s="2"/>
      <c r="AE177" s="2"/>
    </row>
    <row r="178" spans="1:32">
      <c r="A178" s="54" t="s">
        <v>0</v>
      </c>
      <c r="B178" s="54"/>
      <c r="C178" s="54"/>
      <c r="D178" s="140">
        <v>0.15</v>
      </c>
      <c r="E178" s="2"/>
      <c r="F178" s="184"/>
      <c r="G178" s="54" t="s">
        <v>0</v>
      </c>
      <c r="H178" s="54"/>
      <c r="I178" s="54"/>
      <c r="J178" s="244">
        <v>0.14000000000000001</v>
      </c>
      <c r="K178" s="2"/>
      <c r="L178" s="2"/>
      <c r="M178" s="2"/>
      <c r="N178" s="2"/>
      <c r="O178" s="2"/>
      <c r="P178" s="2"/>
      <c r="Q178" s="2"/>
      <c r="R178" s="2"/>
      <c r="S178" s="2"/>
      <c r="T178" s="2"/>
      <c r="U178" s="2"/>
      <c r="V178" s="2"/>
      <c r="W178" s="2"/>
      <c r="X178" s="2"/>
      <c r="Y178" s="2"/>
      <c r="Z178" s="2"/>
      <c r="AA178" s="2"/>
      <c r="AB178" s="2"/>
      <c r="AC178" s="2"/>
      <c r="AD178" s="2"/>
      <c r="AE178" s="2"/>
    </row>
    <row r="179" spans="1:32">
      <c r="A179" s="43" t="s">
        <v>125</v>
      </c>
      <c r="B179" s="87"/>
      <c r="C179" s="116"/>
      <c r="D179" s="135"/>
      <c r="E179" s="135"/>
      <c r="F179" s="36"/>
      <c r="G179" s="135"/>
      <c r="H179" s="135"/>
      <c r="I179" s="36"/>
      <c r="J179" s="36"/>
      <c r="K179" s="36"/>
      <c r="L179" s="36"/>
      <c r="M179" s="36"/>
      <c r="N179" s="36"/>
      <c r="O179" s="36"/>
      <c r="P179" s="36"/>
      <c r="Q179" s="36"/>
      <c r="R179" s="36"/>
      <c r="S179" s="36"/>
      <c r="T179" s="36"/>
      <c r="U179" s="36"/>
    </row>
    <row r="180" spans="1:32">
      <c r="A180" s="44" t="s">
        <v>54</v>
      </c>
      <c r="B180" s="36"/>
      <c r="C180" s="36"/>
      <c r="D180" s="36"/>
      <c r="E180" s="36"/>
      <c r="F180" s="36"/>
      <c r="G180" s="36"/>
      <c r="H180" s="36"/>
      <c r="I180" s="36"/>
      <c r="J180" s="36"/>
      <c r="K180" s="36"/>
      <c r="L180" s="36"/>
      <c r="M180" s="36"/>
      <c r="N180" s="36"/>
      <c r="O180" s="36"/>
      <c r="P180" s="36"/>
      <c r="Q180" s="36"/>
      <c r="R180" s="36"/>
      <c r="S180" s="36"/>
      <c r="T180" s="36"/>
      <c r="U180" s="36"/>
    </row>
    <row r="181" spans="1:32">
      <c r="A181" s="36"/>
      <c r="B181" s="2"/>
      <c r="C181" s="2"/>
      <c r="D181" s="67"/>
      <c r="E181" s="2"/>
      <c r="F181" s="2"/>
      <c r="G181" s="40"/>
      <c r="H181" s="2"/>
      <c r="I181" s="2"/>
      <c r="J181" s="2"/>
      <c r="K181" s="2"/>
      <c r="L181" s="2"/>
      <c r="M181" s="2"/>
      <c r="N181" s="2"/>
      <c r="O181" s="2"/>
      <c r="P181" s="2"/>
      <c r="Q181" s="2"/>
      <c r="R181" s="2"/>
      <c r="S181" s="2"/>
      <c r="T181" s="2"/>
      <c r="U181" s="2"/>
      <c r="V181" s="2"/>
      <c r="W181" s="2"/>
      <c r="X181" s="2"/>
      <c r="Y181" s="2"/>
      <c r="Z181" s="2"/>
      <c r="AA181" s="2"/>
      <c r="AB181" s="2"/>
      <c r="AC181" s="2"/>
      <c r="AD181" s="2"/>
      <c r="AE181" s="2"/>
    </row>
    <row r="182" spans="1:32">
      <c r="A182" s="35" t="s">
        <v>171</v>
      </c>
      <c r="B182" s="2"/>
      <c r="C182" s="2"/>
      <c r="D182" s="67"/>
      <c r="E182" s="2"/>
      <c r="F182" s="2"/>
      <c r="G182" s="40"/>
      <c r="H182" s="2"/>
      <c r="I182" s="2"/>
      <c r="J182" s="2"/>
      <c r="K182" s="2"/>
      <c r="L182" s="2"/>
      <c r="M182" s="2"/>
      <c r="N182" s="2"/>
      <c r="O182" s="2"/>
      <c r="P182" s="2"/>
      <c r="Q182" s="2"/>
      <c r="R182" s="2"/>
      <c r="S182" s="2"/>
      <c r="T182" s="2"/>
      <c r="U182" s="2"/>
      <c r="V182" s="2"/>
      <c r="W182" s="2"/>
      <c r="X182" s="2"/>
      <c r="Y182" s="2"/>
      <c r="Z182" s="2"/>
      <c r="AA182" s="2"/>
      <c r="AB182" s="2"/>
      <c r="AC182" s="2"/>
      <c r="AD182" s="2"/>
      <c r="AE182" s="2"/>
    </row>
    <row r="183" spans="1:32">
      <c r="A183" s="53" t="s">
        <v>148</v>
      </c>
      <c r="B183" s="2"/>
      <c r="C183" s="2"/>
      <c r="D183" s="2"/>
      <c r="E183" s="2"/>
      <c r="F183" s="2"/>
      <c r="G183" s="196"/>
      <c r="H183" s="2"/>
      <c r="I183" s="2"/>
      <c r="J183" s="2"/>
      <c r="K183" s="2"/>
      <c r="L183" s="2"/>
      <c r="M183" s="2"/>
      <c r="N183" s="2"/>
      <c r="O183" s="2"/>
      <c r="P183" s="2"/>
      <c r="Q183" s="2"/>
      <c r="R183" s="2"/>
      <c r="S183" s="2"/>
      <c r="T183" s="2"/>
      <c r="U183" s="2"/>
      <c r="V183" s="2"/>
      <c r="W183" s="2"/>
      <c r="X183" s="2"/>
      <c r="Y183" s="2"/>
      <c r="Z183" s="2"/>
      <c r="AA183" s="2"/>
      <c r="AB183" s="2"/>
      <c r="AC183" s="2"/>
      <c r="AD183" s="2"/>
      <c r="AE183" s="2"/>
    </row>
    <row r="184" spans="1:32">
      <c r="A184" s="36" t="s">
        <v>128</v>
      </c>
      <c r="B184" s="2"/>
      <c r="C184" s="2"/>
      <c r="D184" s="2"/>
      <c r="E184" s="2"/>
      <c r="F184" s="2"/>
      <c r="G184" s="40"/>
      <c r="H184" s="2"/>
      <c r="I184" s="2"/>
      <c r="J184" s="2"/>
      <c r="K184" s="2"/>
      <c r="L184" s="2"/>
      <c r="M184" s="2"/>
      <c r="N184" s="2"/>
      <c r="O184" s="2"/>
      <c r="P184" s="2"/>
      <c r="Q184" s="2"/>
      <c r="R184" s="2"/>
      <c r="S184" s="2"/>
      <c r="T184" s="2"/>
      <c r="U184" s="2"/>
      <c r="V184" s="2"/>
      <c r="W184" s="2"/>
      <c r="X184" s="2"/>
      <c r="Y184" s="2"/>
      <c r="Z184" s="2"/>
      <c r="AA184" s="2"/>
      <c r="AB184" s="2"/>
      <c r="AC184" s="2"/>
      <c r="AD184" s="2"/>
      <c r="AE184" s="2"/>
    </row>
    <row r="185" spans="1:32">
      <c r="A185" s="36" t="s">
        <v>129</v>
      </c>
      <c r="B185" s="2"/>
      <c r="C185" s="2"/>
      <c r="D185" s="2"/>
      <c r="E185" s="2"/>
      <c r="F185" s="2"/>
      <c r="G185" s="40"/>
      <c r="H185" s="2"/>
      <c r="I185" s="2"/>
      <c r="J185" s="2"/>
      <c r="K185" s="2"/>
      <c r="L185" s="2"/>
      <c r="M185" s="2"/>
      <c r="N185" s="2"/>
      <c r="O185" s="2"/>
      <c r="P185" s="2"/>
      <c r="Q185" s="2"/>
      <c r="R185" s="2"/>
      <c r="S185" s="2"/>
      <c r="T185" s="2"/>
      <c r="U185" s="2"/>
      <c r="V185" s="2"/>
      <c r="W185" s="2"/>
      <c r="X185" s="2"/>
      <c r="Y185" s="2"/>
      <c r="Z185" s="2"/>
      <c r="AA185" s="2"/>
      <c r="AB185" s="2"/>
      <c r="AC185" s="2"/>
      <c r="AD185" s="2"/>
      <c r="AE185" s="2"/>
    </row>
    <row r="186" spans="1:32">
      <c r="A186" s="36"/>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row>
    <row r="187" spans="1:32">
      <c r="A187" s="36" t="s">
        <v>21</v>
      </c>
      <c r="B187" s="2"/>
      <c r="C187" s="2"/>
      <c r="D187" s="2"/>
      <c r="E187" s="2"/>
      <c r="F187" s="2"/>
      <c r="G187" s="2"/>
      <c r="H187" s="2" t="s">
        <v>81</v>
      </c>
      <c r="I187" s="2"/>
      <c r="J187" s="2"/>
      <c r="K187" s="2"/>
      <c r="L187" s="2"/>
      <c r="M187" s="2"/>
      <c r="N187" s="2"/>
      <c r="O187" s="2"/>
      <c r="P187" s="2"/>
      <c r="Q187" s="2"/>
      <c r="R187" s="2"/>
      <c r="S187" s="2"/>
      <c r="T187" s="2"/>
      <c r="U187" s="2"/>
      <c r="V187" s="2"/>
      <c r="W187" s="2"/>
      <c r="X187" s="2"/>
      <c r="Y187" s="2"/>
      <c r="Z187" s="2"/>
      <c r="AA187" s="2"/>
      <c r="AB187" s="2"/>
      <c r="AC187" s="2"/>
      <c r="AD187" s="2"/>
      <c r="AE187" s="2"/>
    </row>
    <row r="188" spans="1:32" ht="33.75" customHeight="1">
      <c r="A188" s="55"/>
      <c r="B188" s="30" t="s">
        <v>234</v>
      </c>
      <c r="C188" s="56" t="s">
        <v>235</v>
      </c>
      <c r="D188" s="56" t="s">
        <v>31</v>
      </c>
      <c r="E188" s="30" t="s">
        <v>46</v>
      </c>
      <c r="F188" s="185"/>
      <c r="G188" s="197"/>
      <c r="H188" s="213"/>
      <c r="I188" s="213"/>
      <c r="J188" s="56" t="s">
        <v>92</v>
      </c>
      <c r="K188" s="56" t="s">
        <v>235</v>
      </c>
      <c r="L188" s="108" t="s">
        <v>93</v>
      </c>
      <c r="M188" s="278"/>
      <c r="N188" s="30" t="s">
        <v>228</v>
      </c>
      <c r="O188" s="30"/>
      <c r="P188" s="171"/>
      <c r="Q188" s="318" t="s">
        <v>104</v>
      </c>
      <c r="R188" s="320"/>
      <c r="S188" s="322"/>
      <c r="T188" s="325"/>
      <c r="U188" s="325"/>
      <c r="V188" s="325"/>
      <c r="W188" s="2"/>
      <c r="X188" s="2"/>
      <c r="Y188" s="337"/>
      <c r="Z188" s="337"/>
      <c r="AA188" s="337"/>
      <c r="AB188" s="2"/>
      <c r="AC188" s="2"/>
      <c r="AD188" s="2"/>
      <c r="AE188" s="2"/>
    </row>
    <row r="189" spans="1:32" ht="21.75" customHeight="1">
      <c r="A189" s="56" t="s">
        <v>80</v>
      </c>
      <c r="B189" s="74">
        <v>4</v>
      </c>
      <c r="C189" s="122">
        <f>AE6</f>
        <v>1992</v>
      </c>
      <c r="D189" s="74">
        <v>0.47399999999999998</v>
      </c>
      <c r="E189" s="122">
        <f>40*B189*0.001*C189*D189</f>
        <v>151.07328000000001</v>
      </c>
      <c r="F189" s="185"/>
      <c r="G189" s="197"/>
      <c r="H189" s="214" t="s">
        <v>96</v>
      </c>
      <c r="I189" s="232"/>
      <c r="J189" s="74">
        <v>4</v>
      </c>
      <c r="K189" s="139">
        <f>AE6</f>
        <v>1992</v>
      </c>
      <c r="L189" s="80">
        <v>0.47399999999999998</v>
      </c>
      <c r="M189" s="106"/>
      <c r="N189" s="290">
        <f>(40*J189*0.001*K189*L189)-(13.1*J189*0.001*K189*L189)</f>
        <v>101.5967808</v>
      </c>
      <c r="O189" s="305"/>
      <c r="P189" s="312"/>
      <c r="Q189" s="319"/>
      <c r="R189" s="321"/>
      <c r="S189" s="323"/>
      <c r="T189" s="325"/>
      <c r="U189" s="325"/>
      <c r="V189" s="325"/>
      <c r="W189" s="2"/>
      <c r="X189" s="2"/>
      <c r="Y189" s="337"/>
      <c r="Z189" s="337"/>
      <c r="AA189" s="337"/>
      <c r="AB189" s="2"/>
      <c r="AC189" s="2"/>
      <c r="AD189" s="2"/>
      <c r="AE189" s="2"/>
      <c r="AF189" s="1" t="s">
        <v>117</v>
      </c>
    </row>
    <row r="190" spans="1:32" ht="21.75">
      <c r="A190" s="56" t="s">
        <v>98</v>
      </c>
      <c r="B190" s="74"/>
      <c r="C190" s="122">
        <f>AE6</f>
        <v>1992</v>
      </c>
      <c r="D190" s="141"/>
      <c r="E190" s="166">
        <f>13.1*B190*0.001*C190*D190</f>
        <v>0</v>
      </c>
      <c r="F190" s="186"/>
      <c r="G190" s="154"/>
      <c r="H190" s="214" t="s">
        <v>45</v>
      </c>
      <c r="I190" s="232"/>
      <c r="J190" s="74"/>
      <c r="K190" s="139">
        <f>AE6</f>
        <v>1992</v>
      </c>
      <c r="L190" s="270"/>
      <c r="M190" s="279"/>
      <c r="N190" s="291">
        <f>(40*J190*0.001*K190*L190)-(13.1*J190*0.001*K190*L190)</f>
        <v>0</v>
      </c>
      <c r="O190" s="306"/>
      <c r="P190" s="313"/>
      <c r="Q190" s="211">
        <f>(E191+N191)</f>
        <v>252.67006080000002</v>
      </c>
      <c r="R190" s="231"/>
      <c r="S190" s="255"/>
      <c r="T190" s="186"/>
      <c r="U190" s="40"/>
      <c r="V190" s="40"/>
      <c r="W190" s="2"/>
      <c r="X190" s="2"/>
      <c r="Y190" s="186"/>
      <c r="Z190" s="40"/>
      <c r="AA190" s="40"/>
      <c r="AB190" s="2"/>
      <c r="AC190" s="2"/>
      <c r="AD190" s="2"/>
      <c r="AE190" s="2"/>
      <c r="AF190" s="2"/>
    </row>
    <row r="191" spans="1:32" ht="14.25">
      <c r="A191" s="44"/>
      <c r="B191" s="40"/>
      <c r="C191" s="40"/>
      <c r="D191" s="142" t="s">
        <v>99</v>
      </c>
      <c r="E191" s="167">
        <f>SUM(E189:E190)</f>
        <v>151.07328000000001</v>
      </c>
      <c r="F191" s="186"/>
      <c r="G191" s="154"/>
      <c r="H191" s="40"/>
      <c r="I191" s="40"/>
      <c r="J191" s="40"/>
      <c r="K191" s="81"/>
      <c r="L191" s="161" t="s">
        <v>99</v>
      </c>
      <c r="M191" s="208"/>
      <c r="N191" s="292">
        <f>SUM(N189:O190)</f>
        <v>101.5967808</v>
      </c>
      <c r="O191" s="307"/>
      <c r="P191" s="313"/>
      <c r="Q191" s="313"/>
      <c r="R191" s="268"/>
      <c r="S191" s="40"/>
      <c r="T191" s="40"/>
      <c r="U191" s="40"/>
      <c r="V191" s="2"/>
      <c r="W191" s="2"/>
      <c r="X191" s="2"/>
      <c r="Y191" s="2"/>
      <c r="Z191" s="2"/>
      <c r="AA191" s="2"/>
      <c r="AB191" s="2"/>
      <c r="AC191" s="2"/>
      <c r="AD191" s="2"/>
      <c r="AE191" s="2"/>
      <c r="AF191" s="324">
        <v>0.64</v>
      </c>
    </row>
    <row r="192" spans="1:32">
      <c r="F192" s="186"/>
      <c r="G192" s="154"/>
      <c r="P192" s="314"/>
      <c r="Q192" s="314"/>
      <c r="R192" s="67"/>
      <c r="S192" s="40"/>
      <c r="T192" s="40"/>
      <c r="U192" s="40"/>
      <c r="V192" s="2"/>
      <c r="W192" s="2"/>
      <c r="X192" s="2"/>
      <c r="Y192" s="2"/>
      <c r="Z192" s="2"/>
      <c r="AA192" s="2"/>
      <c r="AB192" s="2"/>
      <c r="AC192" s="2"/>
      <c r="AD192" s="2"/>
      <c r="AE192" s="2"/>
      <c r="AF192" s="2">
        <v>0.54800000000000004</v>
      </c>
    </row>
    <row r="193" spans="1:32">
      <c r="A193" s="57" t="s">
        <v>130</v>
      </c>
      <c r="B193" s="57"/>
      <c r="C193" s="57"/>
      <c r="D193" s="57"/>
      <c r="E193" s="57"/>
      <c r="F193" s="57"/>
      <c r="G193" s="57"/>
      <c r="H193" s="53" t="s">
        <v>130</v>
      </c>
      <c r="I193" s="2"/>
      <c r="J193" s="2"/>
      <c r="K193" s="2"/>
      <c r="L193" s="2"/>
      <c r="M193" s="2"/>
      <c r="N193" s="2"/>
      <c r="O193" s="2"/>
      <c r="P193" s="2"/>
      <c r="Q193" s="2"/>
      <c r="R193" s="2"/>
      <c r="S193" s="2"/>
      <c r="T193" s="2"/>
      <c r="U193" s="2"/>
      <c r="V193" s="2"/>
      <c r="W193" s="2"/>
      <c r="X193" s="2"/>
      <c r="Y193" s="2"/>
      <c r="Z193" s="2"/>
      <c r="AA193" s="2"/>
      <c r="AB193" s="2"/>
      <c r="AC193" s="2"/>
      <c r="AD193" s="2"/>
      <c r="AE193" s="2"/>
      <c r="AF193" s="2">
        <v>0.47399999999999998</v>
      </c>
    </row>
    <row r="194" spans="1:32">
      <c r="A194" s="44" t="s">
        <v>67</v>
      </c>
      <c r="B194" s="2"/>
      <c r="C194" s="2"/>
      <c r="D194" s="2"/>
      <c r="E194" s="2"/>
      <c r="F194" s="2"/>
      <c r="G194" s="2"/>
      <c r="H194" s="44" t="s">
        <v>67</v>
      </c>
      <c r="I194" s="2"/>
      <c r="J194" s="2"/>
      <c r="K194" s="2"/>
      <c r="L194" s="2"/>
      <c r="M194" s="2"/>
      <c r="N194" s="2"/>
      <c r="O194" s="2"/>
      <c r="P194" s="2"/>
      <c r="Q194" s="2"/>
      <c r="R194" s="2"/>
      <c r="S194" s="2"/>
      <c r="T194" s="2"/>
      <c r="U194" s="2"/>
      <c r="V194" s="2"/>
      <c r="W194" s="2"/>
      <c r="X194" s="2"/>
      <c r="Y194" s="2"/>
      <c r="Z194" s="2"/>
      <c r="AA194" s="2"/>
      <c r="AB194" s="2"/>
      <c r="AC194" s="2"/>
      <c r="AD194" s="2"/>
      <c r="AE194" s="2"/>
      <c r="AF194" s="324">
        <v>0.48</v>
      </c>
    </row>
    <row r="195" spans="1:32">
      <c r="A195" s="44"/>
      <c r="B195" s="2"/>
      <c r="C195" s="2"/>
      <c r="D195" s="2"/>
      <c r="E195" s="2"/>
      <c r="F195" s="2"/>
      <c r="G195" s="2"/>
      <c r="H195" s="44"/>
      <c r="I195" s="2"/>
      <c r="J195" s="2"/>
      <c r="K195" s="2"/>
      <c r="L195" s="2"/>
      <c r="M195" s="2"/>
      <c r="N195" s="2"/>
      <c r="O195" s="2"/>
      <c r="P195" s="2"/>
      <c r="Q195" s="2"/>
      <c r="R195" s="2"/>
      <c r="S195" s="2"/>
      <c r="T195" s="2"/>
      <c r="U195" s="2"/>
      <c r="V195" s="2"/>
      <c r="W195" s="2"/>
      <c r="X195" s="2"/>
      <c r="Y195" s="2"/>
      <c r="Z195" s="2"/>
      <c r="AA195" s="2"/>
      <c r="AB195" s="2"/>
      <c r="AC195" s="2"/>
      <c r="AD195" s="2"/>
      <c r="AE195" s="2"/>
      <c r="AF195" s="2">
        <v>0.624</v>
      </c>
    </row>
    <row r="196" spans="1:32">
      <c r="A196" s="35" t="s">
        <v>173</v>
      </c>
      <c r="B196" s="2"/>
      <c r="C196" s="2"/>
      <c r="D196" s="2"/>
      <c r="E196" s="2"/>
      <c r="F196" s="2"/>
      <c r="G196" s="2"/>
      <c r="H196" s="2"/>
      <c r="I196" s="2"/>
      <c r="J196" s="2"/>
      <c r="K196" s="2"/>
      <c r="L196" s="2"/>
      <c r="M196" s="2"/>
      <c r="N196" s="2"/>
      <c r="O196" s="2"/>
      <c r="P196" s="2"/>
      <c r="Q196" s="2"/>
      <c r="R196" s="2"/>
      <c r="S196" s="324"/>
      <c r="T196" s="2"/>
      <c r="U196" s="2"/>
      <c r="V196" s="2"/>
      <c r="W196" s="2"/>
      <c r="X196" s="2"/>
      <c r="Y196" s="2"/>
      <c r="Z196" s="2"/>
      <c r="AA196" s="2"/>
      <c r="AB196" s="2"/>
      <c r="AC196" s="2"/>
      <c r="AD196" s="2"/>
      <c r="AE196" s="2"/>
      <c r="AF196" s="2">
        <v>0.49299999999999999</v>
      </c>
    </row>
    <row r="197" spans="1:32">
      <c r="A197" s="41" t="s">
        <v>121</v>
      </c>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v>0.69399999999999995</v>
      </c>
    </row>
    <row r="198" spans="1:32">
      <c r="A198" s="36" t="s">
        <v>94</v>
      </c>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v>0.52900000000000003</v>
      </c>
    </row>
    <row r="199" spans="1:32">
      <c r="A199" s="36" t="s">
        <v>118</v>
      </c>
      <c r="B199" s="2"/>
      <c r="C199" s="2"/>
      <c r="D199" s="67"/>
      <c r="E199" s="2"/>
      <c r="F199" s="2"/>
      <c r="G199" s="40"/>
      <c r="H199" s="2"/>
      <c r="I199" s="2"/>
      <c r="J199" s="2"/>
      <c r="K199" s="2"/>
      <c r="L199" s="2"/>
      <c r="M199" s="2"/>
      <c r="N199" s="2"/>
      <c r="O199" s="2"/>
      <c r="P199" s="2"/>
      <c r="Q199" s="2"/>
      <c r="R199" s="2"/>
      <c r="S199" s="324"/>
      <c r="T199" s="2"/>
      <c r="U199" s="2"/>
      <c r="V199" s="2"/>
      <c r="W199" s="2"/>
      <c r="X199" s="2"/>
      <c r="Y199" s="2"/>
      <c r="Z199" s="2"/>
      <c r="AA199" s="2"/>
      <c r="AB199" s="2"/>
      <c r="AC199" s="2"/>
      <c r="AD199" s="2"/>
      <c r="AE199" s="2"/>
      <c r="AF199" s="2">
        <v>0.48299999999999998</v>
      </c>
    </row>
    <row r="200" spans="1:32">
      <c r="A200" s="36"/>
      <c r="B200" s="2"/>
      <c r="C200" s="2"/>
      <c r="D200" s="67"/>
      <c r="E200" s="2"/>
      <c r="F200" s="2"/>
      <c r="G200" s="40"/>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v>0.78900000000000003</v>
      </c>
    </row>
    <row r="201" spans="1:32">
      <c r="A201" s="58" t="s">
        <v>236</v>
      </c>
      <c r="B201" s="89"/>
      <c r="C201" s="89"/>
      <c r="D201" s="143">
        <f>P6*0.008</f>
        <v>435.2</v>
      </c>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1" t="s">
        <v>119</v>
      </c>
    </row>
    <row r="202" spans="1:32">
      <c r="A202" s="59"/>
      <c r="B202" s="90"/>
      <c r="C202" s="90"/>
      <c r="D202" s="144"/>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row>
    <row r="203" spans="1:32">
      <c r="A203" s="36" t="s">
        <v>131</v>
      </c>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row>
    <row r="204" spans="1:32">
      <c r="A204" s="36" t="s">
        <v>243</v>
      </c>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row>
    <row r="205" spans="1:32">
      <c r="A205" s="44" t="s">
        <v>67</v>
      </c>
      <c r="B205" s="44"/>
      <c r="C205" s="44"/>
      <c r="D205" s="44"/>
      <c r="E205" s="44"/>
      <c r="F205" s="44"/>
      <c r="G205" s="44"/>
      <c r="H205" s="2"/>
      <c r="I205" s="2"/>
      <c r="J205" s="2"/>
      <c r="K205" s="2"/>
      <c r="L205" s="2"/>
      <c r="M205" s="2"/>
      <c r="N205" s="2"/>
      <c r="O205" s="2"/>
      <c r="P205" s="2"/>
      <c r="Q205" s="2"/>
      <c r="R205" s="2"/>
      <c r="S205" s="2"/>
      <c r="T205" s="2"/>
      <c r="U205" s="2"/>
      <c r="V205" s="2"/>
      <c r="W205" s="2"/>
      <c r="X205" s="2"/>
      <c r="Y205" s="2"/>
      <c r="Z205" s="2"/>
      <c r="AA205" s="2"/>
      <c r="AB205" s="2"/>
      <c r="AC205" s="2"/>
      <c r="AD205" s="2"/>
      <c r="AE205" s="2"/>
    </row>
    <row r="206" spans="1:32">
      <c r="A206" s="60"/>
      <c r="B206" s="60"/>
      <c r="C206" s="60"/>
      <c r="D206" s="145"/>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row>
    <row r="207" spans="1:32">
      <c r="A207" s="35" t="s">
        <v>175</v>
      </c>
      <c r="B207" s="60"/>
      <c r="C207" s="60"/>
      <c r="D207" s="145"/>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row>
    <row r="208" spans="1:32">
      <c r="A208" s="36" t="s">
        <v>61</v>
      </c>
      <c r="B208" s="60"/>
      <c r="C208" s="60"/>
      <c r="D208" s="145"/>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row>
    <row r="209" spans="1:31">
      <c r="A209" s="36" t="s">
        <v>140</v>
      </c>
      <c r="B209" s="60"/>
      <c r="C209" s="60"/>
      <c r="D209" s="145"/>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row>
    <row r="210" spans="1:31" ht="56.25" customHeight="1">
      <c r="A210" s="61"/>
      <c r="B210" s="50" t="s">
        <v>101</v>
      </c>
      <c r="C210" s="30" t="s">
        <v>102</v>
      </c>
      <c r="D210" s="30" t="s">
        <v>31</v>
      </c>
      <c r="E210" s="56" t="s">
        <v>220</v>
      </c>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row>
    <row r="211" spans="1:31" ht="24.75" customHeight="1">
      <c r="A211" s="50" t="s">
        <v>103</v>
      </c>
      <c r="B211" s="91">
        <v>1</v>
      </c>
      <c r="C211" s="91">
        <v>5</v>
      </c>
      <c r="D211" s="141">
        <v>0.47399999999999998</v>
      </c>
      <c r="E211" s="52">
        <f>D217*B211*C211*D211</f>
        <v>0.23618835616438361</v>
      </c>
      <c r="F211" s="2"/>
      <c r="G211" s="198" t="s">
        <v>75</v>
      </c>
      <c r="H211" s="215"/>
      <c r="I211" s="233">
        <f>E212*AA6</f>
        <v>52.906191780821921</v>
      </c>
      <c r="J211" s="2"/>
      <c r="K211" s="2"/>
      <c r="L211" s="2"/>
      <c r="M211" s="2"/>
      <c r="N211" s="2"/>
      <c r="O211" s="2"/>
      <c r="P211" s="2"/>
      <c r="Q211" s="2"/>
      <c r="R211" s="2"/>
      <c r="S211" s="2"/>
      <c r="T211" s="2"/>
      <c r="U211" s="2"/>
      <c r="V211" s="2"/>
      <c r="W211" s="2"/>
      <c r="X211" s="2"/>
      <c r="Y211" s="2"/>
      <c r="Z211" s="2"/>
      <c r="AA211" s="2"/>
      <c r="AB211" s="2"/>
      <c r="AC211" s="2"/>
      <c r="AD211" s="2"/>
      <c r="AE211" s="2"/>
    </row>
    <row r="212" spans="1:31" ht="14.25">
      <c r="A212" s="60"/>
      <c r="B212" s="60"/>
      <c r="C212" s="60"/>
      <c r="D212" s="146" t="s">
        <v>99</v>
      </c>
      <c r="E212" s="168">
        <f>SUM(E211:E211)</f>
        <v>0.23618835616438361</v>
      </c>
      <c r="F212" s="2"/>
      <c r="G212" s="199"/>
      <c r="H212" s="199"/>
      <c r="I212" s="70"/>
      <c r="J212" s="2"/>
      <c r="K212" s="2"/>
      <c r="L212" s="2"/>
      <c r="M212" s="2"/>
      <c r="N212" s="2"/>
      <c r="O212" s="2"/>
      <c r="P212" s="2"/>
      <c r="Q212" s="2"/>
      <c r="R212" s="2"/>
      <c r="S212" s="2"/>
      <c r="T212" s="2"/>
      <c r="U212" s="2"/>
      <c r="V212" s="2"/>
      <c r="W212" s="2"/>
      <c r="X212" s="2"/>
      <c r="Y212" s="2"/>
      <c r="Z212" s="2"/>
      <c r="AA212" s="2"/>
      <c r="AB212" s="2"/>
      <c r="AC212" s="2"/>
      <c r="AD212" s="2"/>
      <c r="AE212" s="2"/>
    </row>
    <row r="213" spans="1:31">
      <c r="F213" s="2"/>
      <c r="G213" s="2"/>
      <c r="H213" s="2"/>
      <c r="I213" s="154"/>
      <c r="J213" s="2"/>
      <c r="K213" s="2"/>
      <c r="L213" s="2"/>
      <c r="M213" s="2"/>
      <c r="N213" s="2"/>
      <c r="O213" s="2"/>
      <c r="P213" s="2"/>
      <c r="Q213" s="2"/>
      <c r="R213" s="2"/>
      <c r="S213" s="2"/>
      <c r="T213" s="2"/>
      <c r="U213" s="2"/>
      <c r="V213" s="2"/>
      <c r="W213" s="2"/>
      <c r="X213" s="2"/>
      <c r="Y213" s="2"/>
      <c r="Z213" s="2"/>
      <c r="AA213" s="2"/>
      <c r="AB213" s="2"/>
      <c r="AC213" s="2"/>
      <c r="AD213" s="2"/>
      <c r="AE213" s="2"/>
    </row>
    <row r="214" spans="1:31">
      <c r="A214" s="60"/>
      <c r="B214" s="60"/>
      <c r="C214" s="60"/>
      <c r="D214" s="145"/>
      <c r="E214" s="169"/>
      <c r="F214" s="2"/>
      <c r="G214" s="2"/>
      <c r="H214" s="2"/>
      <c r="I214" s="154"/>
      <c r="J214" s="2"/>
      <c r="K214" s="2"/>
      <c r="L214" s="2"/>
      <c r="M214" s="2"/>
      <c r="N214" s="2"/>
      <c r="O214" s="2"/>
      <c r="P214" s="2"/>
      <c r="Q214" s="2"/>
      <c r="R214" s="2"/>
      <c r="S214" s="2"/>
      <c r="T214" s="2"/>
      <c r="U214" s="2"/>
      <c r="V214" s="2"/>
      <c r="W214" s="2"/>
      <c r="X214" s="2"/>
      <c r="Y214" s="2"/>
      <c r="Z214" s="2"/>
      <c r="AA214" s="2"/>
      <c r="AB214" s="2"/>
      <c r="AC214" s="2"/>
      <c r="AD214" s="2"/>
      <c r="AE214" s="2"/>
    </row>
    <row r="215" spans="1:31">
      <c r="A215" s="44" t="s">
        <v>138</v>
      </c>
      <c r="B215" s="44"/>
      <c r="C215" s="44"/>
      <c r="D215" s="44"/>
      <c r="E215" s="44"/>
      <c r="F215" s="2"/>
      <c r="G215" s="2"/>
      <c r="H215" s="2"/>
      <c r="I215" s="154"/>
      <c r="J215" s="2"/>
      <c r="K215" s="2"/>
      <c r="L215" s="2"/>
      <c r="M215" s="2"/>
      <c r="N215" s="2"/>
      <c r="O215" s="2"/>
      <c r="P215" s="2"/>
      <c r="Q215" s="2"/>
      <c r="R215" s="2"/>
      <c r="S215" s="2"/>
      <c r="T215" s="2"/>
      <c r="U215" s="2"/>
      <c r="V215" s="2"/>
      <c r="W215" s="2"/>
      <c r="X215" s="2"/>
      <c r="Y215" s="2"/>
      <c r="Z215" s="2"/>
      <c r="AA215" s="2"/>
      <c r="AB215" s="2"/>
      <c r="AC215" s="2"/>
      <c r="AD215" s="2"/>
      <c r="AE215" s="2"/>
    </row>
    <row r="216" spans="1:31" ht="31.5" customHeight="1">
      <c r="A216" s="62"/>
      <c r="B216" s="63" t="s">
        <v>106</v>
      </c>
      <c r="C216" s="63"/>
      <c r="D216" s="147" t="s">
        <v>107</v>
      </c>
      <c r="E216" s="147"/>
      <c r="F216" s="2"/>
      <c r="G216" s="2"/>
      <c r="H216" s="2"/>
      <c r="I216" s="154"/>
      <c r="J216" s="2"/>
      <c r="K216" s="2"/>
      <c r="L216" s="2"/>
      <c r="M216" s="2"/>
      <c r="N216" s="2"/>
      <c r="O216" s="2"/>
      <c r="P216" s="2"/>
      <c r="Q216" s="2"/>
      <c r="R216" s="2"/>
      <c r="S216" s="2"/>
      <c r="T216" s="2"/>
      <c r="U216" s="2"/>
      <c r="V216" s="2"/>
      <c r="W216" s="2"/>
      <c r="X216" s="2"/>
      <c r="Y216" s="2"/>
      <c r="Z216" s="2"/>
      <c r="AA216" s="2"/>
      <c r="AB216" s="2"/>
      <c r="AC216" s="2"/>
      <c r="AD216" s="2"/>
      <c r="AE216" s="2"/>
    </row>
    <row r="217" spans="1:31">
      <c r="A217" s="63" t="s">
        <v>103</v>
      </c>
      <c r="B217" s="92">
        <v>873</v>
      </c>
      <c r="C217" s="123"/>
      <c r="D217" s="148">
        <f>B217/365/24</f>
        <v>9.9657534246575349e-002</v>
      </c>
      <c r="E217" s="170"/>
      <c r="F217" s="2"/>
      <c r="G217" s="2"/>
      <c r="H217" s="2"/>
      <c r="I217" s="154"/>
      <c r="J217" s="2"/>
      <c r="K217" s="2"/>
      <c r="L217" s="2"/>
      <c r="M217" s="2"/>
      <c r="N217" s="2"/>
      <c r="O217" s="2"/>
      <c r="P217" s="2"/>
      <c r="Q217" s="2"/>
      <c r="R217" s="2"/>
      <c r="S217" s="2"/>
      <c r="T217" s="2"/>
      <c r="U217" s="2"/>
      <c r="V217" s="2"/>
      <c r="W217" s="2"/>
      <c r="X217" s="2"/>
      <c r="Y217" s="2"/>
      <c r="Z217" s="2"/>
      <c r="AA217" s="2"/>
      <c r="AB217" s="2"/>
      <c r="AC217" s="2"/>
      <c r="AD217" s="2"/>
      <c r="AE217" s="2"/>
    </row>
    <row r="218" spans="1:31">
      <c r="A218" s="44" t="s">
        <v>108</v>
      </c>
      <c r="B218" s="44"/>
      <c r="C218" s="44"/>
      <c r="D218" s="44"/>
      <c r="E218" s="44"/>
      <c r="F218" s="44"/>
      <c r="G218" s="2"/>
      <c r="H218" s="2"/>
      <c r="I218" s="154"/>
      <c r="J218" s="2"/>
      <c r="K218" s="2"/>
      <c r="L218" s="2"/>
      <c r="M218" s="2"/>
      <c r="N218" s="2"/>
      <c r="O218" s="2"/>
      <c r="P218" s="2"/>
      <c r="Q218" s="2"/>
      <c r="R218" s="2"/>
      <c r="S218" s="2"/>
      <c r="T218" s="2"/>
      <c r="U218" s="2"/>
      <c r="V218" s="2"/>
      <c r="W218" s="2"/>
      <c r="X218" s="2"/>
      <c r="Y218" s="2"/>
      <c r="Z218" s="2"/>
      <c r="AA218" s="2"/>
      <c r="AB218" s="2"/>
      <c r="AC218" s="2"/>
      <c r="AD218" s="2"/>
      <c r="AE218" s="2"/>
    </row>
    <row r="219" spans="1:31">
      <c r="A219" s="60"/>
      <c r="B219" s="60"/>
      <c r="C219" s="60"/>
      <c r="D219" s="145"/>
      <c r="E219" s="2"/>
      <c r="F219" s="2"/>
      <c r="G219" s="2"/>
      <c r="H219" s="2"/>
      <c r="I219" s="154"/>
      <c r="J219" s="2"/>
      <c r="K219" s="2"/>
      <c r="L219" s="2"/>
      <c r="M219" s="2"/>
      <c r="N219" s="2"/>
      <c r="O219" s="2"/>
      <c r="P219" s="2"/>
      <c r="Q219" s="2"/>
      <c r="R219" s="2"/>
      <c r="S219" s="2"/>
      <c r="T219" s="2"/>
      <c r="U219" s="2"/>
      <c r="V219" s="2"/>
      <c r="W219" s="2"/>
      <c r="X219" s="2"/>
      <c r="Y219" s="2"/>
      <c r="Z219" s="2"/>
      <c r="AA219" s="2"/>
      <c r="AB219" s="2"/>
      <c r="AC219" s="2"/>
      <c r="AD219" s="2"/>
      <c r="AE219" s="2"/>
    </row>
    <row r="220" spans="1:31">
      <c r="A220" s="35" t="s">
        <v>174</v>
      </c>
      <c r="B220" s="60"/>
      <c r="C220" s="60"/>
      <c r="D220" s="145"/>
      <c r="E220" s="2"/>
      <c r="F220" s="2"/>
      <c r="G220" s="2"/>
      <c r="H220" s="2"/>
      <c r="I220" s="154"/>
      <c r="J220" s="2"/>
      <c r="K220" s="2"/>
      <c r="L220" s="2"/>
      <c r="M220" s="2"/>
      <c r="N220" s="2"/>
      <c r="O220" s="2"/>
      <c r="P220" s="2"/>
      <c r="Q220" s="2"/>
      <c r="R220" s="2"/>
      <c r="S220" s="2"/>
      <c r="T220" s="2"/>
      <c r="U220" s="2"/>
      <c r="V220" s="2"/>
      <c r="W220" s="2"/>
      <c r="X220" s="2"/>
      <c r="Y220" s="2"/>
      <c r="Z220" s="2"/>
      <c r="AA220" s="2"/>
      <c r="AB220" s="2"/>
      <c r="AC220" s="2"/>
      <c r="AD220" s="2"/>
      <c r="AE220" s="2"/>
    </row>
    <row r="221" spans="1:31" ht="14.25">
      <c r="A221" s="44" t="s">
        <v>133</v>
      </c>
      <c r="B221" s="44"/>
      <c r="C221" s="44"/>
      <c r="D221" s="44"/>
      <c r="E221" s="44"/>
      <c r="F221" s="44"/>
      <c r="G221" s="44"/>
      <c r="H221" s="2"/>
      <c r="I221" s="154"/>
      <c r="J221" s="2"/>
      <c r="K221" s="2"/>
      <c r="L221" s="2"/>
      <c r="M221" s="2"/>
      <c r="N221" s="2"/>
      <c r="O221" s="2"/>
      <c r="P221" s="2"/>
      <c r="Q221" s="2"/>
      <c r="R221" s="2"/>
      <c r="S221" s="2"/>
      <c r="T221" s="2"/>
      <c r="U221" s="2"/>
      <c r="V221" s="2"/>
      <c r="W221" s="2"/>
      <c r="X221" s="2"/>
      <c r="Y221" s="2"/>
      <c r="Z221" s="2"/>
      <c r="AA221" s="2"/>
      <c r="AB221" s="2"/>
      <c r="AC221" s="2"/>
      <c r="AD221" s="2"/>
      <c r="AE221" s="2"/>
    </row>
    <row r="222" spans="1:31" ht="60" customHeight="1">
      <c r="A222" s="61"/>
      <c r="B222" s="30" t="s">
        <v>109</v>
      </c>
      <c r="C222" s="30" t="s">
        <v>237</v>
      </c>
      <c r="D222" s="30"/>
      <c r="E222" s="171"/>
      <c r="F222" s="2"/>
      <c r="G222" s="200" t="s">
        <v>153</v>
      </c>
      <c r="H222" s="216"/>
      <c r="I222" s="234">
        <f>C226</f>
        <v>68</v>
      </c>
      <c r="J222" s="2"/>
      <c r="K222" s="2"/>
      <c r="L222" s="2"/>
      <c r="M222" s="2"/>
      <c r="N222" s="2"/>
      <c r="O222" s="2"/>
      <c r="P222" s="2"/>
      <c r="Q222" s="2"/>
      <c r="R222" s="2"/>
      <c r="S222" s="2"/>
      <c r="T222" s="2"/>
      <c r="U222" s="2"/>
      <c r="V222" s="2"/>
      <c r="W222" s="2"/>
      <c r="X222" s="2"/>
      <c r="Y222" s="2"/>
      <c r="Z222" s="2"/>
      <c r="AA222" s="2"/>
      <c r="AB222" s="2"/>
      <c r="AC222" s="2"/>
      <c r="AD222" s="2"/>
      <c r="AE222" s="2"/>
    </row>
    <row r="223" spans="1:31">
      <c r="A223" s="50" t="s">
        <v>24</v>
      </c>
      <c r="B223" s="91">
        <v>10</v>
      </c>
      <c r="C223" s="124">
        <f>IFERROR(P6*0.028/AA6*B223,0)</f>
        <v>68</v>
      </c>
      <c r="D223" s="149"/>
      <c r="E223" s="70"/>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row>
    <row r="224" spans="1:31">
      <c r="A224" s="50" t="s">
        <v>272</v>
      </c>
      <c r="B224" s="91"/>
      <c r="C224" s="124">
        <f>IFERROR(P6*0.028/AA6*B224,0)</f>
        <v>0</v>
      </c>
      <c r="D224" s="149"/>
      <c r="E224" s="70"/>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row>
    <row r="225" spans="1:31" ht="14.25">
      <c r="A225" s="50" t="s">
        <v>273</v>
      </c>
      <c r="B225" s="93"/>
      <c r="C225" s="125">
        <f>IFERROR(P6*0.028/AA6*B225,0)</f>
        <v>0</v>
      </c>
      <c r="D225" s="150"/>
      <c r="E225" s="70"/>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row>
    <row r="226" spans="1:31" ht="14.25">
      <c r="A226" s="60"/>
      <c r="B226" s="94" t="s">
        <v>99</v>
      </c>
      <c r="C226" s="126">
        <f>SUM(C223:D225)</f>
        <v>68</v>
      </c>
      <c r="D226" s="151"/>
      <c r="E226" s="70"/>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row>
    <row r="227" spans="1:31">
      <c r="A227" s="44" t="s">
        <v>134</v>
      </c>
      <c r="B227" s="44"/>
      <c r="C227" s="44"/>
      <c r="D227" s="44"/>
      <c r="E227" s="44"/>
      <c r="F227" s="44"/>
      <c r="G227" s="44"/>
      <c r="H227" s="2"/>
      <c r="I227" s="154"/>
      <c r="J227" s="2"/>
      <c r="K227" s="2"/>
      <c r="L227" s="2"/>
      <c r="M227" s="2"/>
      <c r="N227" s="2"/>
      <c r="O227" s="2"/>
      <c r="P227" s="2"/>
      <c r="Q227" s="2"/>
      <c r="R227" s="2"/>
      <c r="S227" s="2"/>
      <c r="T227" s="2"/>
      <c r="U227" s="2"/>
      <c r="V227" s="2"/>
      <c r="W227" s="2"/>
      <c r="X227" s="2"/>
      <c r="Y227" s="2"/>
      <c r="Z227" s="2"/>
      <c r="AA227" s="2"/>
      <c r="AB227" s="2"/>
      <c r="AC227" s="2"/>
      <c r="AD227" s="2"/>
      <c r="AE227" s="2"/>
    </row>
    <row r="228" spans="1:31">
      <c r="A228" s="44" t="s">
        <v>67</v>
      </c>
      <c r="B228" s="44"/>
      <c r="C228" s="44"/>
      <c r="D228" s="44"/>
      <c r="E228" s="44"/>
      <c r="F228" s="44"/>
      <c r="G228" s="44"/>
      <c r="H228" s="2"/>
      <c r="I228" s="154"/>
      <c r="J228" s="2"/>
      <c r="K228" s="2"/>
      <c r="L228" s="2"/>
      <c r="M228" s="2"/>
      <c r="N228" s="2"/>
      <c r="O228" s="2"/>
      <c r="P228" s="2"/>
      <c r="Q228" s="2"/>
      <c r="R228" s="2"/>
      <c r="S228" s="2"/>
      <c r="T228" s="2"/>
      <c r="U228" s="2"/>
      <c r="V228" s="2"/>
      <c r="W228" s="2"/>
      <c r="X228" s="2"/>
      <c r="Y228" s="2"/>
      <c r="Z228" s="2"/>
      <c r="AA228" s="2"/>
      <c r="AB228" s="2"/>
      <c r="AC228" s="2"/>
      <c r="AD228" s="2"/>
      <c r="AE228" s="2"/>
    </row>
    <row r="229" spans="1:31">
      <c r="A229" s="44"/>
      <c r="B229" s="60"/>
      <c r="C229" s="60"/>
      <c r="D229" s="145"/>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row>
    <row r="230" spans="1:31">
      <c r="A230" s="35" t="s">
        <v>113</v>
      </c>
      <c r="B230" s="60"/>
      <c r="C230" s="60"/>
      <c r="D230" s="145"/>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row>
    <row r="231" spans="1:31">
      <c r="A231" s="53" t="s">
        <v>150</v>
      </c>
      <c r="B231" s="2"/>
      <c r="C231" s="2"/>
      <c r="D231" s="2"/>
      <c r="E231" s="2"/>
      <c r="F231" s="2"/>
      <c r="G231" s="201"/>
      <c r="H231" s="196"/>
      <c r="I231" s="196"/>
      <c r="J231" s="2"/>
      <c r="K231" s="2"/>
      <c r="L231" s="2"/>
      <c r="M231" s="2"/>
      <c r="N231" s="2"/>
      <c r="O231" s="2"/>
      <c r="P231" s="2"/>
      <c r="Q231" s="2"/>
      <c r="R231" s="2"/>
      <c r="S231" s="2"/>
      <c r="T231" s="2"/>
      <c r="U231" s="2"/>
      <c r="V231" s="2"/>
      <c r="W231" s="2"/>
      <c r="X231" s="2"/>
      <c r="Y231" s="2"/>
      <c r="Z231" s="2"/>
      <c r="AA231" s="2"/>
      <c r="AB231" s="2"/>
      <c r="AC231" s="2"/>
      <c r="AD231" s="2"/>
      <c r="AE231" s="2"/>
    </row>
    <row r="232" spans="1:31">
      <c r="A232" s="36" t="s">
        <v>135</v>
      </c>
      <c r="B232" s="60"/>
      <c r="C232" s="60"/>
      <c r="D232" s="145"/>
      <c r="E232" s="2"/>
      <c r="F232" s="2"/>
      <c r="G232" s="40"/>
      <c r="H232" s="40"/>
      <c r="I232" s="40"/>
      <c r="J232" s="2"/>
      <c r="K232" s="2"/>
      <c r="L232" s="2"/>
      <c r="M232" s="2"/>
      <c r="N232" s="2"/>
      <c r="O232" s="2"/>
      <c r="P232" s="2"/>
      <c r="Q232" s="2"/>
      <c r="R232" s="2"/>
      <c r="S232" s="2"/>
      <c r="T232" s="2"/>
      <c r="U232" s="2"/>
      <c r="V232" s="2"/>
      <c r="W232" s="2"/>
      <c r="X232" s="2"/>
      <c r="Y232" s="2"/>
      <c r="Z232" s="2"/>
      <c r="AA232" s="2"/>
      <c r="AB232" s="2"/>
      <c r="AC232" s="2"/>
      <c r="AD232" s="2"/>
      <c r="AE232" s="2"/>
    </row>
    <row r="233" spans="1:31">
      <c r="A233" s="36" t="s">
        <v>118</v>
      </c>
      <c r="B233" s="60"/>
      <c r="C233" s="60"/>
      <c r="D233" s="145"/>
      <c r="E233" s="2"/>
      <c r="F233" s="2"/>
      <c r="G233" s="40"/>
      <c r="H233" s="40"/>
      <c r="I233" s="2"/>
      <c r="J233" s="2"/>
      <c r="K233" s="2"/>
      <c r="L233" s="2"/>
      <c r="M233" s="2"/>
      <c r="N233" s="2"/>
      <c r="O233" s="2"/>
      <c r="P233" s="2"/>
      <c r="Q233" s="2"/>
      <c r="R233" s="2"/>
      <c r="S233" s="2"/>
      <c r="T233" s="2"/>
      <c r="U233" s="2"/>
      <c r="V233" s="2"/>
      <c r="W233" s="2"/>
      <c r="X233" s="2"/>
      <c r="Y233" s="2"/>
      <c r="Z233" s="2"/>
      <c r="AA233" s="2"/>
      <c r="AB233" s="2"/>
      <c r="AC233" s="2"/>
      <c r="AD233" s="2"/>
      <c r="AE233" s="2"/>
    </row>
    <row r="234" spans="1:31" ht="14.25">
      <c r="A234" s="36" t="s">
        <v>17</v>
      </c>
      <c r="B234" s="60"/>
      <c r="C234" s="60"/>
      <c r="D234" s="145"/>
      <c r="E234" s="2"/>
      <c r="F234" s="2"/>
      <c r="G234" s="40"/>
      <c r="H234" s="2"/>
      <c r="I234" s="2"/>
      <c r="J234" s="2"/>
      <c r="K234" s="2"/>
      <c r="L234" s="2"/>
      <c r="M234" s="2"/>
      <c r="N234" s="2"/>
      <c r="O234" s="2"/>
      <c r="P234" s="2"/>
      <c r="Q234" s="2"/>
      <c r="R234" s="2"/>
      <c r="S234" s="2"/>
      <c r="T234" s="2"/>
      <c r="U234" s="2"/>
      <c r="V234" s="2"/>
      <c r="W234" s="2"/>
      <c r="X234" s="2"/>
      <c r="Y234" s="2"/>
      <c r="Z234" s="2"/>
      <c r="AA234" s="2"/>
      <c r="AB234" s="2"/>
      <c r="AC234" s="2"/>
      <c r="AD234" s="2"/>
      <c r="AE234" s="2"/>
    </row>
    <row r="235" spans="1:31" ht="33.75" customHeight="1">
      <c r="A235" s="64" t="s">
        <v>55</v>
      </c>
      <c r="B235" s="95"/>
      <c r="C235" s="127" t="s">
        <v>238</v>
      </c>
      <c r="D235" s="152"/>
      <c r="E235" s="172"/>
      <c r="F235" s="44"/>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row>
    <row r="236" spans="1:31" ht="14.25">
      <c r="A236" s="65">
        <f>P6</f>
        <v>54400</v>
      </c>
      <c r="B236" s="96"/>
      <c r="C236" s="128">
        <f>IFERROR(A236*0.28*0.3,0)</f>
        <v>4569.6000000000004</v>
      </c>
      <c r="D236" s="153"/>
      <c r="E236" s="173"/>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row>
    <row r="237" spans="1:31">
      <c r="A237" s="36" t="s">
        <v>136</v>
      </c>
      <c r="B237" s="60"/>
      <c r="C237" s="60"/>
      <c r="D237" s="145"/>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row>
    <row r="238" spans="1:31">
      <c r="A238" s="43" t="s">
        <v>125</v>
      </c>
      <c r="B238" s="87"/>
      <c r="C238" s="116"/>
      <c r="D238" s="135"/>
      <c r="E238" s="135"/>
      <c r="F238" s="36"/>
      <c r="G238" s="135"/>
      <c r="H238" s="135"/>
      <c r="I238" s="36"/>
      <c r="J238" s="36"/>
      <c r="K238" s="36"/>
      <c r="L238" s="36"/>
      <c r="M238" s="36"/>
      <c r="N238" s="36"/>
      <c r="O238" s="36"/>
      <c r="P238" s="36"/>
      <c r="Q238" s="36"/>
      <c r="R238" s="36"/>
      <c r="S238" s="36"/>
      <c r="T238" s="36"/>
      <c r="U238" s="36"/>
    </row>
    <row r="239" spans="1:31">
      <c r="A239" s="36" t="s">
        <v>14</v>
      </c>
      <c r="B239" s="60"/>
      <c r="C239" s="60"/>
      <c r="D239" s="145"/>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row>
    <row r="240" spans="1:31">
      <c r="A240" s="36"/>
      <c r="B240" s="60"/>
      <c r="C240" s="60"/>
      <c r="D240" s="145"/>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row>
    <row r="241" spans="1:31">
      <c r="A241" s="36"/>
      <c r="B241" s="60"/>
      <c r="C241" s="60"/>
      <c r="D241" s="145"/>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row>
    <row r="242" spans="1:31" ht="13.5" customHeight="1">
      <c r="A242" s="5" t="s">
        <v>176</v>
      </c>
      <c r="B242" s="5"/>
      <c r="C242" s="5"/>
      <c r="D242" s="5"/>
      <c r="E242" s="5"/>
      <c r="F242" s="5"/>
      <c r="G242" s="5"/>
      <c r="H242" s="5"/>
      <c r="I242" s="2"/>
      <c r="J242" s="2"/>
      <c r="K242" s="2"/>
      <c r="L242" s="2"/>
      <c r="M242" s="2"/>
      <c r="N242" s="2"/>
      <c r="O242" s="2"/>
      <c r="P242" s="2"/>
      <c r="Q242" s="2"/>
      <c r="R242" s="2"/>
      <c r="S242" s="2"/>
      <c r="T242" s="2"/>
      <c r="U242" s="2"/>
      <c r="V242" s="2"/>
      <c r="W242" s="2"/>
      <c r="X242" s="2"/>
      <c r="Y242" s="2"/>
      <c r="Z242" s="2"/>
      <c r="AA242" s="2"/>
      <c r="AB242" s="2"/>
      <c r="AC242" s="2"/>
      <c r="AD242" s="2"/>
      <c r="AE242" s="2"/>
    </row>
    <row r="243" spans="1:31" ht="13.5" customHeight="1">
      <c r="A243" s="5"/>
      <c r="B243" s="5"/>
      <c r="C243" s="5"/>
      <c r="D243" s="5"/>
      <c r="E243" s="5"/>
      <c r="F243" s="5"/>
      <c r="G243" s="5"/>
      <c r="H243" s="5"/>
      <c r="I243" s="2"/>
      <c r="J243" s="2"/>
      <c r="K243" s="2"/>
      <c r="L243" s="2"/>
      <c r="M243" s="2"/>
      <c r="N243" s="2"/>
      <c r="O243" s="2"/>
      <c r="P243" s="2"/>
      <c r="Q243" s="2"/>
      <c r="R243" s="2"/>
      <c r="S243" s="2"/>
      <c r="T243" s="2"/>
      <c r="U243" s="2"/>
      <c r="V243" s="2"/>
      <c r="W243" s="2"/>
      <c r="X243" s="2"/>
      <c r="Y243" s="2"/>
      <c r="Z243" s="2"/>
      <c r="AA243" s="2"/>
      <c r="AB243" s="2"/>
      <c r="AC243" s="2"/>
      <c r="AD243" s="2"/>
      <c r="AE243" s="2"/>
    </row>
    <row r="244" spans="1:31" ht="17.25" customHeight="1">
      <c r="A244" s="5" t="s">
        <v>177</v>
      </c>
      <c r="B244" s="5"/>
      <c r="C244" s="5"/>
      <c r="D244" s="5"/>
      <c r="E244" s="5"/>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row>
    <row r="245" spans="1:31" ht="13.5" customHeight="1">
      <c r="A245" s="2" t="s">
        <v>178</v>
      </c>
      <c r="B245" s="5"/>
      <c r="C245" s="5"/>
      <c r="D245" s="5"/>
      <c r="E245" s="5"/>
      <c r="F245" s="5"/>
      <c r="G245" s="5"/>
      <c r="H245" s="5"/>
      <c r="I245" s="2"/>
      <c r="J245" s="2"/>
      <c r="K245" s="2"/>
      <c r="L245" s="2"/>
      <c r="M245" s="2"/>
      <c r="N245" s="2"/>
      <c r="O245" s="2"/>
      <c r="P245" s="2"/>
      <c r="Q245" s="2"/>
      <c r="R245" s="2"/>
      <c r="S245" s="2"/>
      <c r="T245" s="2"/>
      <c r="U245" s="2"/>
      <c r="V245" s="2"/>
      <c r="W245" s="2"/>
      <c r="X245" s="2"/>
      <c r="Y245" s="2"/>
      <c r="Z245" s="2"/>
      <c r="AA245" s="2"/>
      <c r="AB245" s="2"/>
      <c r="AC245" s="2"/>
      <c r="AD245" s="2"/>
      <c r="AE245" s="2"/>
    </row>
    <row r="246" spans="1:31" ht="18">
      <c r="A246" s="66" t="s">
        <v>239</v>
      </c>
      <c r="B246" s="97"/>
      <c r="C246" s="97"/>
      <c r="D246" s="97"/>
      <c r="E246" s="97"/>
      <c r="F246" s="97"/>
      <c r="G246" s="97"/>
      <c r="H246" s="97"/>
      <c r="I246" s="97"/>
      <c r="J246" s="97"/>
      <c r="K246" s="97"/>
      <c r="L246" s="97"/>
      <c r="M246" s="280">
        <f>IFERROR(H73+H118,0)</f>
        <v>2533.6</v>
      </c>
      <c r="N246" s="233"/>
      <c r="O246" s="2"/>
      <c r="P246" s="2"/>
      <c r="Q246" s="2"/>
      <c r="R246" s="2"/>
      <c r="S246" s="2"/>
      <c r="T246" s="2"/>
      <c r="U246" s="2"/>
      <c r="V246" s="2"/>
      <c r="W246" s="2"/>
      <c r="X246" s="2"/>
      <c r="Y246" s="2"/>
      <c r="Z246" s="2"/>
      <c r="AA246" s="2"/>
      <c r="AB246" s="2"/>
      <c r="AC246" s="2"/>
      <c r="AD246" s="2"/>
      <c r="AE246" s="2"/>
    </row>
    <row r="247" spans="1:31" s="3" customFormat="1" ht="13.5" customHeight="1">
      <c r="A247" s="67" t="s">
        <v>157</v>
      </c>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c r="Z247" s="11"/>
      <c r="AA247" s="11"/>
      <c r="AB247" s="11"/>
      <c r="AC247" s="11"/>
      <c r="AD247" s="11"/>
      <c r="AE247" s="11"/>
    </row>
    <row r="248" spans="1:31" s="3" customFormat="1" ht="15">
      <c r="A248" s="67"/>
      <c r="B248" s="67"/>
      <c r="C248" s="67"/>
      <c r="D248" s="67"/>
      <c r="E248" s="67"/>
      <c r="F248" s="67"/>
      <c r="G248" s="67"/>
      <c r="H248" s="67"/>
      <c r="I248" s="67"/>
      <c r="J248" s="67"/>
      <c r="K248" s="67"/>
      <c r="L248" s="67"/>
      <c r="M248" s="281"/>
      <c r="N248" s="268"/>
      <c r="O248" s="11"/>
      <c r="P248" s="11"/>
      <c r="Q248" s="11"/>
      <c r="R248" s="11"/>
      <c r="S248" s="11"/>
      <c r="T248" s="11"/>
      <c r="U248" s="11"/>
      <c r="V248" s="11"/>
      <c r="W248" s="11"/>
      <c r="X248" s="11"/>
      <c r="Y248" s="11"/>
      <c r="Z248" s="11"/>
      <c r="AA248" s="11"/>
      <c r="AB248" s="11"/>
      <c r="AC248" s="11"/>
      <c r="AD248" s="11"/>
      <c r="AE248" s="11"/>
    </row>
    <row r="249" spans="1:31" ht="18">
      <c r="A249" s="66" t="s">
        <v>240</v>
      </c>
      <c r="B249" s="97"/>
      <c r="C249" s="97"/>
      <c r="D249" s="97"/>
      <c r="E249" s="97"/>
      <c r="F249" s="97"/>
      <c r="G249" s="97"/>
      <c r="H249" s="97"/>
      <c r="I249" s="97"/>
      <c r="J249" s="97"/>
      <c r="K249" s="97"/>
      <c r="L249" s="97"/>
      <c r="M249" s="280">
        <f>IF(K4="",0,I134+H154+AD152+O172+Q190+D201+I211+I222+C236)</f>
        <v>24957.489322001362</v>
      </c>
      <c r="N249" s="233"/>
      <c r="O249" s="2"/>
      <c r="P249" s="2"/>
      <c r="Q249" s="2"/>
      <c r="R249" s="2"/>
      <c r="S249" s="2"/>
      <c r="T249" s="2"/>
      <c r="U249" s="2"/>
      <c r="V249" s="2"/>
      <c r="W249" s="2"/>
      <c r="X249" s="2"/>
      <c r="Y249" s="2"/>
      <c r="Z249" s="2"/>
      <c r="AA249" s="2"/>
      <c r="AB249" s="2"/>
      <c r="AC249" s="2"/>
      <c r="AD249" s="2"/>
      <c r="AE249" s="2"/>
    </row>
    <row r="250" spans="1:31" ht="17.25">
      <c r="A250" s="68"/>
      <c r="B250" s="68"/>
      <c r="C250" s="68"/>
      <c r="D250" s="68"/>
      <c r="E250" s="68"/>
      <c r="F250" s="68"/>
      <c r="G250" s="68"/>
      <c r="H250" s="68"/>
      <c r="I250" s="68"/>
      <c r="J250" s="68"/>
      <c r="K250" s="68"/>
      <c r="L250" s="68"/>
      <c r="M250" s="281"/>
      <c r="N250" s="268"/>
      <c r="O250" s="2"/>
      <c r="P250" s="2"/>
      <c r="Q250" s="2"/>
      <c r="R250" s="2"/>
      <c r="S250" s="2"/>
      <c r="T250" s="2"/>
      <c r="U250" s="2"/>
      <c r="V250" s="2"/>
      <c r="W250" s="2"/>
      <c r="X250" s="2"/>
      <c r="Y250" s="2"/>
      <c r="Z250" s="2"/>
      <c r="AA250" s="2"/>
      <c r="AB250" s="2"/>
      <c r="AC250" s="2"/>
      <c r="AD250" s="2"/>
      <c r="AE250" s="2"/>
    </row>
    <row r="251" spans="1:31">
      <c r="A251" s="36"/>
      <c r="B251" s="98"/>
      <c r="C251" s="98"/>
      <c r="D251" s="145"/>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row>
    <row r="252" spans="1:31" ht="17.25">
      <c r="A252" s="46" t="s">
        <v>152</v>
      </c>
      <c r="B252" s="9"/>
    </row>
    <row r="253" spans="1:31" ht="14.25" customHeight="1">
      <c r="A253" s="29" t="s">
        <v>313</v>
      </c>
      <c r="B253" s="9"/>
    </row>
    <row r="254" spans="1:31" ht="15">
      <c r="A254" s="1" t="s">
        <v>35</v>
      </c>
      <c r="H254" s="9" t="s">
        <v>154</v>
      </c>
      <c r="N254" s="1" t="s">
        <v>110</v>
      </c>
      <c r="Y254" s="9" t="s">
        <v>33</v>
      </c>
    </row>
    <row r="255" spans="1:31" ht="14.25">
      <c r="A255" s="69"/>
      <c r="B255" s="17" t="s">
        <v>111</v>
      </c>
      <c r="C255" s="17"/>
      <c r="D255" s="154" t="s">
        <v>64</v>
      </c>
      <c r="E255" s="174">
        <f>K4</f>
        <v>39900</v>
      </c>
      <c r="F255" s="174"/>
      <c r="G255" s="154" t="s">
        <v>112</v>
      </c>
      <c r="H255" s="217" t="s">
        <v>244</v>
      </c>
      <c r="I255" s="235"/>
      <c r="J255" s="235"/>
      <c r="K255" s="257"/>
      <c r="M255" s="69"/>
      <c r="N255" s="293"/>
      <c r="O255" s="308" t="s">
        <v>10</v>
      </c>
      <c r="P255" s="308"/>
      <c r="Q255" s="308"/>
      <c r="R255" s="308"/>
      <c r="S255" s="308"/>
      <c r="T255" s="154" t="s">
        <v>64</v>
      </c>
      <c r="U255" s="174">
        <f>K4</f>
        <v>39900</v>
      </c>
      <c r="V255" s="174"/>
      <c r="W255" s="174"/>
      <c r="X255" s="154" t="s">
        <v>64</v>
      </c>
      <c r="Y255" s="217" t="s">
        <v>8</v>
      </c>
      <c r="Z255" s="235"/>
      <c r="AA255" s="235"/>
      <c r="AB255" s="235"/>
      <c r="AC255" s="235"/>
      <c r="AD255" s="257"/>
    </row>
    <row r="256" spans="1:31" ht="14.25">
      <c r="A256" s="70"/>
      <c r="B256" s="99" t="s">
        <v>262</v>
      </c>
      <c r="C256" s="99"/>
      <c r="D256" s="154"/>
      <c r="E256" s="175">
        <f>P8</f>
        <v>301000</v>
      </c>
      <c r="F256" s="175"/>
      <c r="G256" s="154"/>
      <c r="H256" s="218">
        <f>IFERROR(E255/E256,0)</f>
        <v>0.13255813953488371</v>
      </c>
      <c r="I256" s="236"/>
      <c r="J256" s="236"/>
      <c r="K256" s="258"/>
      <c r="N256" s="294"/>
      <c r="O256" s="116" t="s">
        <v>116</v>
      </c>
      <c r="P256" s="116"/>
      <c r="Q256" s="116"/>
      <c r="R256" s="116"/>
      <c r="S256" s="116"/>
      <c r="T256" s="154"/>
      <c r="U256" s="331">
        <f>AE8</f>
        <v>3984</v>
      </c>
      <c r="V256" s="331"/>
      <c r="W256" s="331"/>
      <c r="X256" s="154"/>
      <c r="Y256" s="338">
        <f>IFERROR(U255/U256,0)</f>
        <v>10.015060240963855</v>
      </c>
      <c r="Z256" s="339"/>
      <c r="AA256" s="339"/>
      <c r="AB256" s="339"/>
      <c r="AC256" s="339"/>
      <c r="AD256" s="353"/>
    </row>
    <row r="257" spans="1:30">
      <c r="A257" s="71"/>
      <c r="B257" s="71"/>
      <c r="C257" s="71"/>
      <c r="D257" s="71"/>
      <c r="E257" s="71"/>
      <c r="F257" s="71"/>
      <c r="G257" s="71"/>
      <c r="H257" s="71"/>
      <c r="I257" s="71"/>
      <c r="J257" s="71"/>
      <c r="K257" s="71"/>
    </row>
    <row r="258" spans="1:30" ht="14.25" customHeight="1">
      <c r="A258" s="29" t="s">
        <v>158</v>
      </c>
      <c r="B258" s="9"/>
    </row>
    <row r="259" spans="1:30" ht="15">
      <c r="A259" s="1" t="s">
        <v>35</v>
      </c>
      <c r="H259" s="9" t="s">
        <v>159</v>
      </c>
      <c r="N259" s="1" t="s">
        <v>110</v>
      </c>
      <c r="Y259" s="9" t="s">
        <v>33</v>
      </c>
    </row>
    <row r="260" spans="1:30" ht="14.25">
      <c r="A260" s="69"/>
      <c r="B260" s="17" t="s">
        <v>111</v>
      </c>
      <c r="C260" s="17"/>
      <c r="D260" s="154" t="s">
        <v>64</v>
      </c>
      <c r="E260" s="174">
        <f>K4</f>
        <v>39900</v>
      </c>
      <c r="F260" s="174"/>
      <c r="G260" s="154" t="s">
        <v>112</v>
      </c>
      <c r="H260" s="217" t="s">
        <v>244</v>
      </c>
      <c r="I260" s="235"/>
      <c r="J260" s="235"/>
      <c r="K260" s="257"/>
      <c r="M260" s="69"/>
      <c r="N260" s="293"/>
      <c r="O260" s="308" t="s">
        <v>10</v>
      </c>
      <c r="P260" s="308"/>
      <c r="Q260" s="308"/>
      <c r="R260" s="308"/>
      <c r="S260" s="308"/>
      <c r="T260" s="154" t="s">
        <v>64</v>
      </c>
      <c r="U260" s="174">
        <f>K4</f>
        <v>39900</v>
      </c>
      <c r="V260" s="174"/>
      <c r="W260" s="174"/>
      <c r="X260" s="154" t="s">
        <v>64</v>
      </c>
      <c r="Y260" s="217" t="s">
        <v>8</v>
      </c>
      <c r="Z260" s="235"/>
      <c r="AA260" s="235"/>
      <c r="AB260" s="235"/>
      <c r="AC260" s="235"/>
      <c r="AD260" s="257"/>
    </row>
    <row r="261" spans="1:30" ht="14.25">
      <c r="A261" s="70"/>
      <c r="B261" s="100" t="s">
        <v>241</v>
      </c>
      <c r="C261" s="100"/>
      <c r="D261" s="154"/>
      <c r="E261" s="175">
        <f>P8-M249</f>
        <v>276042.51067799865</v>
      </c>
      <c r="F261" s="175"/>
      <c r="G261" s="154"/>
      <c r="H261" s="218">
        <f>IFERROR(E260/E261,0)</f>
        <v>0.14454295427903505</v>
      </c>
      <c r="I261" s="236"/>
      <c r="J261" s="236"/>
      <c r="K261" s="258"/>
      <c r="N261" s="294"/>
      <c r="O261" s="309" t="s">
        <v>285</v>
      </c>
      <c r="P261" s="309"/>
      <c r="Q261" s="309"/>
      <c r="R261" s="309"/>
      <c r="S261" s="309"/>
      <c r="T261" s="154"/>
      <c r="U261" s="331">
        <f>AE8-(I150+AB150+AB151)</f>
        <v>3873.12</v>
      </c>
      <c r="V261" s="331"/>
      <c r="W261" s="331"/>
      <c r="X261" s="154"/>
      <c r="Y261" s="338">
        <f>IFERROR(U260/U261,0)</f>
        <v>10.301772214648656</v>
      </c>
      <c r="Z261" s="339"/>
      <c r="AA261" s="339"/>
      <c r="AB261" s="339"/>
      <c r="AC261" s="339"/>
      <c r="AD261" s="353"/>
    </row>
    <row r="262" spans="1:30">
      <c r="A262" s="72"/>
      <c r="B262" s="101"/>
      <c r="C262" s="101"/>
      <c r="D262" s="72"/>
      <c r="E262" s="72"/>
      <c r="F262" s="72"/>
      <c r="G262" s="72"/>
      <c r="H262" s="72"/>
      <c r="I262" s="72"/>
      <c r="J262" s="72"/>
      <c r="K262" s="259"/>
    </row>
    <row r="263" spans="1:30">
      <c r="A263" s="2"/>
      <c r="B263" s="2"/>
      <c r="C263" s="2"/>
      <c r="D263" s="2"/>
      <c r="E263" s="2"/>
      <c r="F263" s="2"/>
      <c r="G263" s="2"/>
      <c r="H263" s="2"/>
      <c r="I263" s="2"/>
      <c r="J263" s="2"/>
      <c r="K263" s="2"/>
      <c r="L263" s="2"/>
      <c r="M263" s="2"/>
      <c r="N263" s="2"/>
      <c r="O263" s="2"/>
      <c r="P263" s="2"/>
      <c r="Q263" s="2"/>
      <c r="R263" s="2"/>
      <c r="S263" s="2"/>
      <c r="T263" s="2"/>
      <c r="U263" s="2"/>
      <c r="V263" s="2"/>
      <c r="W263" s="2"/>
    </row>
  </sheetData>
  <mergeCells count="373">
    <mergeCell ref="A1:AD1"/>
    <mergeCell ref="A2:N2"/>
    <mergeCell ref="A3:B3"/>
    <mergeCell ref="B4:E4"/>
    <mergeCell ref="H4:J4"/>
    <mergeCell ref="V4:AE4"/>
    <mergeCell ref="V5:X5"/>
    <mergeCell ref="Y5:Z5"/>
    <mergeCell ref="AA5:AC5"/>
    <mergeCell ref="N6:O6"/>
    <mergeCell ref="P6:U6"/>
    <mergeCell ref="V6:X6"/>
    <mergeCell ref="Y6:Z6"/>
    <mergeCell ref="AA6:AC6"/>
    <mergeCell ref="B7:K7"/>
    <mergeCell ref="N7:O7"/>
    <mergeCell ref="P7:U7"/>
    <mergeCell ref="V7:X7"/>
    <mergeCell ref="Y7:Z7"/>
    <mergeCell ref="AA7:AC7"/>
    <mergeCell ref="N8:O8"/>
    <mergeCell ref="P8:U8"/>
    <mergeCell ref="V8:X8"/>
    <mergeCell ref="Y8:Z8"/>
    <mergeCell ref="AA8:AD8"/>
    <mergeCell ref="A20:F20"/>
    <mergeCell ref="A21:E21"/>
    <mergeCell ref="A23:B23"/>
    <mergeCell ref="G23:H23"/>
    <mergeCell ref="A24:B24"/>
    <mergeCell ref="A25:B25"/>
    <mergeCell ref="A26:B26"/>
    <mergeCell ref="B31:C31"/>
    <mergeCell ref="D31:E31"/>
    <mergeCell ref="F31:G31"/>
    <mergeCell ref="H31:I31"/>
    <mergeCell ref="J31:L31"/>
    <mergeCell ref="B32:C32"/>
    <mergeCell ref="D32:E32"/>
    <mergeCell ref="F32:G32"/>
    <mergeCell ref="H32:I32"/>
    <mergeCell ref="J32:L32"/>
    <mergeCell ref="B33:C33"/>
    <mergeCell ref="D33:E33"/>
    <mergeCell ref="F33:G33"/>
    <mergeCell ref="H33:I33"/>
    <mergeCell ref="J33:L33"/>
    <mergeCell ref="B34:C34"/>
    <mergeCell ref="D34:E34"/>
    <mergeCell ref="F34:G34"/>
    <mergeCell ref="H34:I34"/>
    <mergeCell ref="J34:L34"/>
    <mergeCell ref="B35:C35"/>
    <mergeCell ref="D35:E35"/>
    <mergeCell ref="F35:G35"/>
    <mergeCell ref="H35:I35"/>
    <mergeCell ref="J35:L35"/>
    <mergeCell ref="H36:I36"/>
    <mergeCell ref="J36:L36"/>
    <mergeCell ref="B39:C39"/>
    <mergeCell ref="D39:E39"/>
    <mergeCell ref="F39:G39"/>
    <mergeCell ref="H39:I39"/>
    <mergeCell ref="J39:L39"/>
    <mergeCell ref="B40:C40"/>
    <mergeCell ref="D40:E40"/>
    <mergeCell ref="F40:G40"/>
    <mergeCell ref="H40:I40"/>
    <mergeCell ref="J40:L40"/>
    <mergeCell ref="B41:C41"/>
    <mergeCell ref="D41:E41"/>
    <mergeCell ref="F41:G41"/>
    <mergeCell ref="H41:I41"/>
    <mergeCell ref="J41:L41"/>
    <mergeCell ref="B42:C42"/>
    <mergeCell ref="D42:E42"/>
    <mergeCell ref="F42:G42"/>
    <mergeCell ref="H42:I42"/>
    <mergeCell ref="J42:L42"/>
    <mergeCell ref="B43:C43"/>
    <mergeCell ref="D43:E43"/>
    <mergeCell ref="F43:G43"/>
    <mergeCell ref="H43:I43"/>
    <mergeCell ref="J43:L43"/>
    <mergeCell ref="H44:I44"/>
    <mergeCell ref="J44:L44"/>
    <mergeCell ref="B48:C48"/>
    <mergeCell ref="D48:E48"/>
    <mergeCell ref="F48:G48"/>
    <mergeCell ref="H48:I48"/>
    <mergeCell ref="J48:L48"/>
    <mergeCell ref="B49:C49"/>
    <mergeCell ref="D49:E49"/>
    <mergeCell ref="F49:G49"/>
    <mergeCell ref="H49:I49"/>
    <mergeCell ref="J49:L49"/>
    <mergeCell ref="B50:C50"/>
    <mergeCell ref="D50:E50"/>
    <mergeCell ref="F50:G50"/>
    <mergeCell ref="H50:I50"/>
    <mergeCell ref="J50:L50"/>
    <mergeCell ref="B51:C51"/>
    <mergeCell ref="D51:E51"/>
    <mergeCell ref="F51:G51"/>
    <mergeCell ref="H51:I51"/>
    <mergeCell ref="J51:L51"/>
    <mergeCell ref="B52:C52"/>
    <mergeCell ref="D52:E52"/>
    <mergeCell ref="F52:G52"/>
    <mergeCell ref="H52:I52"/>
    <mergeCell ref="J52:L52"/>
    <mergeCell ref="H53:I53"/>
    <mergeCell ref="J53:L53"/>
    <mergeCell ref="B57:C57"/>
    <mergeCell ref="D57:E57"/>
    <mergeCell ref="F57:G57"/>
    <mergeCell ref="H57:I57"/>
    <mergeCell ref="J57:L57"/>
    <mergeCell ref="B58:C58"/>
    <mergeCell ref="D58:E58"/>
    <mergeCell ref="F58:G58"/>
    <mergeCell ref="H58:I58"/>
    <mergeCell ref="J58:L58"/>
    <mergeCell ref="B59:C59"/>
    <mergeCell ref="D59:E59"/>
    <mergeCell ref="F59:G59"/>
    <mergeCell ref="H59:I59"/>
    <mergeCell ref="J59:L59"/>
    <mergeCell ref="B60:C60"/>
    <mergeCell ref="D60:E60"/>
    <mergeCell ref="F60:G60"/>
    <mergeCell ref="H60:I60"/>
    <mergeCell ref="J60:L60"/>
    <mergeCell ref="B61:C61"/>
    <mergeCell ref="D61:E61"/>
    <mergeCell ref="F61:G61"/>
    <mergeCell ref="H61:I61"/>
    <mergeCell ref="J61:L61"/>
    <mergeCell ref="H62:I62"/>
    <mergeCell ref="J62:L62"/>
    <mergeCell ref="B66:C66"/>
    <mergeCell ref="D66:E66"/>
    <mergeCell ref="F66:G66"/>
    <mergeCell ref="H66:I66"/>
    <mergeCell ref="J66:L66"/>
    <mergeCell ref="B67:C67"/>
    <mergeCell ref="D67:E67"/>
    <mergeCell ref="F67:G67"/>
    <mergeCell ref="H67:I67"/>
    <mergeCell ref="J67:L67"/>
    <mergeCell ref="B68:C68"/>
    <mergeCell ref="D68:E68"/>
    <mergeCell ref="F68:G68"/>
    <mergeCell ref="H68:I68"/>
    <mergeCell ref="J68:L68"/>
    <mergeCell ref="B69:C69"/>
    <mergeCell ref="D69:E69"/>
    <mergeCell ref="F69:G69"/>
    <mergeCell ref="H69:I69"/>
    <mergeCell ref="J69:L69"/>
    <mergeCell ref="B70:C70"/>
    <mergeCell ref="D70:E70"/>
    <mergeCell ref="F70:G70"/>
    <mergeCell ref="H70:I70"/>
    <mergeCell ref="J70:L70"/>
    <mergeCell ref="H71:I71"/>
    <mergeCell ref="J71:L71"/>
    <mergeCell ref="C73:G73"/>
    <mergeCell ref="A76:K76"/>
    <mergeCell ref="B84:C84"/>
    <mergeCell ref="D84:F84"/>
    <mergeCell ref="H84:J84"/>
    <mergeCell ref="M84:O84"/>
    <mergeCell ref="P84:Q84"/>
    <mergeCell ref="B85:C85"/>
    <mergeCell ref="D85:F85"/>
    <mergeCell ref="B86:C86"/>
    <mergeCell ref="D86:F86"/>
    <mergeCell ref="B87:C87"/>
    <mergeCell ref="D87:F87"/>
    <mergeCell ref="B88:C88"/>
    <mergeCell ref="D88:F88"/>
    <mergeCell ref="B89:C89"/>
    <mergeCell ref="D89:F89"/>
    <mergeCell ref="A91:C91"/>
    <mergeCell ref="E91:F91"/>
    <mergeCell ref="H91:K91"/>
    <mergeCell ref="A92:C92"/>
    <mergeCell ref="E92:F92"/>
    <mergeCell ref="H92:K92"/>
    <mergeCell ref="B96:C96"/>
    <mergeCell ref="D96:F96"/>
    <mergeCell ref="H96:J96"/>
    <mergeCell ref="M96:O96"/>
    <mergeCell ref="P96:Q96"/>
    <mergeCell ref="B97:C97"/>
    <mergeCell ref="D97:F97"/>
    <mergeCell ref="B98:C98"/>
    <mergeCell ref="D98:F98"/>
    <mergeCell ref="B99:C99"/>
    <mergeCell ref="D99:F99"/>
    <mergeCell ref="B100:C100"/>
    <mergeCell ref="D100:F100"/>
    <mergeCell ref="B101:C101"/>
    <mergeCell ref="D101:F101"/>
    <mergeCell ref="A103:C103"/>
    <mergeCell ref="E103:F103"/>
    <mergeCell ref="H103:K103"/>
    <mergeCell ref="A104:C104"/>
    <mergeCell ref="E104:F104"/>
    <mergeCell ref="H104:K104"/>
    <mergeCell ref="B108:C108"/>
    <mergeCell ref="D108:F108"/>
    <mergeCell ref="H108:J108"/>
    <mergeCell ref="M108:O108"/>
    <mergeCell ref="P108:Q108"/>
    <mergeCell ref="B109:C109"/>
    <mergeCell ref="D109:F109"/>
    <mergeCell ref="B110:C110"/>
    <mergeCell ref="D110:F110"/>
    <mergeCell ref="B111:C111"/>
    <mergeCell ref="D111:F111"/>
    <mergeCell ref="B112:C112"/>
    <mergeCell ref="D112:F112"/>
    <mergeCell ref="B113:C113"/>
    <mergeCell ref="D113:F113"/>
    <mergeCell ref="A115:C115"/>
    <mergeCell ref="E115:F115"/>
    <mergeCell ref="H115:K115"/>
    <mergeCell ref="A116:C116"/>
    <mergeCell ref="E116:F116"/>
    <mergeCell ref="H116:K116"/>
    <mergeCell ref="C118:G118"/>
    <mergeCell ref="G127:H127"/>
    <mergeCell ref="A128:B128"/>
    <mergeCell ref="D128:E128"/>
    <mergeCell ref="A129:B129"/>
    <mergeCell ref="D129:E129"/>
    <mergeCell ref="A133:B133"/>
    <mergeCell ref="D133:E133"/>
    <mergeCell ref="I133:K133"/>
    <mergeCell ref="A134:B134"/>
    <mergeCell ref="D134:E134"/>
    <mergeCell ref="I134:K134"/>
    <mergeCell ref="A142:B142"/>
    <mergeCell ref="I142:K142"/>
    <mergeCell ref="AA142:AB142"/>
    <mergeCell ref="AC142:AD142"/>
    <mergeCell ref="A143:B143"/>
    <mergeCell ref="I143:K143"/>
    <mergeCell ref="AA143:AB143"/>
    <mergeCell ref="AC143:AD143"/>
    <mergeCell ref="A144:B144"/>
    <mergeCell ref="I144:K144"/>
    <mergeCell ref="AA144:AB144"/>
    <mergeCell ref="AC144:AD144"/>
    <mergeCell ref="E145:H145"/>
    <mergeCell ref="I145:K145"/>
    <mergeCell ref="AA145:AB145"/>
    <mergeCell ref="AC145:AD145"/>
    <mergeCell ref="A147:K147"/>
    <mergeCell ref="A148:G148"/>
    <mergeCell ref="I149:K149"/>
    <mergeCell ref="N149:O149"/>
    <mergeCell ref="AB149:AC149"/>
    <mergeCell ref="I150:K150"/>
    <mergeCell ref="N150:O150"/>
    <mergeCell ref="AB150:AC150"/>
    <mergeCell ref="N151:O151"/>
    <mergeCell ref="AB151:AC151"/>
    <mergeCell ref="A154:B154"/>
    <mergeCell ref="D154:F154"/>
    <mergeCell ref="H154:K154"/>
    <mergeCell ref="A172:B172"/>
    <mergeCell ref="D172:E172"/>
    <mergeCell ref="G172:I172"/>
    <mergeCell ref="K172:N172"/>
    <mergeCell ref="O172:P172"/>
    <mergeCell ref="A173:B173"/>
    <mergeCell ref="D173:E173"/>
    <mergeCell ref="G173:I173"/>
    <mergeCell ref="A174:B174"/>
    <mergeCell ref="D174:E174"/>
    <mergeCell ref="G174:I174"/>
    <mergeCell ref="A177:C177"/>
    <mergeCell ref="G177:I177"/>
    <mergeCell ref="A178:C178"/>
    <mergeCell ref="G178:I178"/>
    <mergeCell ref="H188:I188"/>
    <mergeCell ref="L188:M188"/>
    <mergeCell ref="N188:O188"/>
    <mergeCell ref="H189:I189"/>
    <mergeCell ref="L189:M189"/>
    <mergeCell ref="N189:O189"/>
    <mergeCell ref="H190:I190"/>
    <mergeCell ref="L190:M190"/>
    <mergeCell ref="N190:O190"/>
    <mergeCell ref="Q190:S190"/>
    <mergeCell ref="L191:M191"/>
    <mergeCell ref="N191:O191"/>
    <mergeCell ref="G211:H211"/>
    <mergeCell ref="A215:E215"/>
    <mergeCell ref="B216:C216"/>
    <mergeCell ref="D216:E216"/>
    <mergeCell ref="B217:C217"/>
    <mergeCell ref="D217:E217"/>
    <mergeCell ref="A218:F218"/>
    <mergeCell ref="A221:G221"/>
    <mergeCell ref="C222:D222"/>
    <mergeCell ref="G222:H222"/>
    <mergeCell ref="C223:D223"/>
    <mergeCell ref="C224:D224"/>
    <mergeCell ref="C225:D225"/>
    <mergeCell ref="C226:D226"/>
    <mergeCell ref="A235:B235"/>
    <mergeCell ref="C235:E235"/>
    <mergeCell ref="A236:B236"/>
    <mergeCell ref="C236:E236"/>
    <mergeCell ref="A246:L246"/>
    <mergeCell ref="M246:N246"/>
    <mergeCell ref="A247:Y247"/>
    <mergeCell ref="A249:L249"/>
    <mergeCell ref="M249:N249"/>
    <mergeCell ref="B255:C255"/>
    <mergeCell ref="E255:F255"/>
    <mergeCell ref="H255:K255"/>
    <mergeCell ref="O255:S255"/>
    <mergeCell ref="U255:W255"/>
    <mergeCell ref="Y255:AD255"/>
    <mergeCell ref="B256:C256"/>
    <mergeCell ref="E256:F256"/>
    <mergeCell ref="H256:K256"/>
    <mergeCell ref="O256:S256"/>
    <mergeCell ref="U256:W256"/>
    <mergeCell ref="Y256:AD256"/>
    <mergeCell ref="B260:C260"/>
    <mergeCell ref="E260:F260"/>
    <mergeCell ref="H260:K260"/>
    <mergeCell ref="O260:S260"/>
    <mergeCell ref="U260:W260"/>
    <mergeCell ref="Y260:AD260"/>
    <mergeCell ref="E261:F261"/>
    <mergeCell ref="H261:K261"/>
    <mergeCell ref="O261:S261"/>
    <mergeCell ref="U261:W261"/>
    <mergeCell ref="Y261:AD261"/>
    <mergeCell ref="A263:W263"/>
    <mergeCell ref="N4:U5"/>
    <mergeCell ref="A5:A6"/>
    <mergeCell ref="B5:K6"/>
    <mergeCell ref="O10:AE13"/>
    <mergeCell ref="A18:E19"/>
    <mergeCell ref="D143:D144"/>
    <mergeCell ref="F143:F144"/>
    <mergeCell ref="H143:H144"/>
    <mergeCell ref="A152:B153"/>
    <mergeCell ref="C152:C153"/>
    <mergeCell ref="D152:F153"/>
    <mergeCell ref="G152:G153"/>
    <mergeCell ref="H152:K153"/>
    <mergeCell ref="Q188:S189"/>
    <mergeCell ref="A201:C202"/>
    <mergeCell ref="D201:D202"/>
    <mergeCell ref="A242:H243"/>
    <mergeCell ref="D255:D256"/>
    <mergeCell ref="G255:G256"/>
    <mergeCell ref="T255:T256"/>
    <mergeCell ref="X255:X256"/>
    <mergeCell ref="D260:D261"/>
    <mergeCell ref="G260:G261"/>
    <mergeCell ref="T260:T261"/>
    <mergeCell ref="X260:X261"/>
    <mergeCell ref="B261:C262"/>
  </mergeCells>
  <phoneticPr fontId="1"/>
  <dataValidations count="1">
    <dataValidation type="list" allowBlank="1" showDropDown="0" showInputMessage="1" showErrorMessage="1" sqref="AF190:AF200 D189:D190 L189:L190 D211">
      <formula1>$AF$190:$AF$200</formula1>
    </dataValidation>
  </dataValidations>
  <pageMargins left="0.59055118110236227" right="0.23622047244094488" top="0.74803149606299213" bottom="0.74803149606299213" header="0.31496062992125984" footer="0.31496062992125984"/>
  <pageSetup paperSize="8" scale="70" fitToWidth="1" fitToHeight="1" orientation="landscape" usePrinterDefaults="1" cellComments="asDisplayed" r:id="rId1"/>
  <headerFooter>
    <oddFooter>&amp;C&amp;P</oddFooter>
  </headerFooter>
  <rowBreaks count="4" manualBreakCount="4">
    <brk id="74" max="30" man="1"/>
    <brk id="138" max="30" man="1"/>
    <brk id="206" max="30" man="1"/>
    <brk id="266" max="29" man="1"/>
  </rowBreaks>
  <legacyDrawing r:id="rId2"/>
</worksheet>
</file>

<file path=xl/worksheets/sheet3.xml><?xml version="1.0" encoding="utf-8"?>
<worksheet xmlns:r="http://schemas.openxmlformats.org/officeDocument/2006/relationships" xmlns:mc="http://schemas.openxmlformats.org/markup-compatibility/2006" xmlns="http://schemas.openxmlformats.org/spreadsheetml/2006/main">
  <sheetPr>
    <tabColor rgb="FFFF0000"/>
  </sheetPr>
  <dimension ref="A1:AF263"/>
  <sheetViews>
    <sheetView view="pageBreakPreview" zoomScaleSheetLayoutView="100" workbookViewId="0">
      <selection sqref="A1:AD1"/>
    </sheetView>
  </sheetViews>
  <sheetFormatPr defaultRowHeight="13.5"/>
  <cols>
    <col min="1" max="1" width="9" style="1" customWidth="1"/>
    <col min="2" max="3" width="11.625" style="1" customWidth="1"/>
    <col min="4" max="5" width="9.875" style="1" customWidth="1"/>
    <col min="6" max="6" width="12.125" style="1" customWidth="1"/>
    <col min="7" max="7" width="9.5" style="1" customWidth="1"/>
    <col min="8" max="8" width="13.5" style="1" customWidth="1"/>
    <col min="9" max="9" width="8.5" style="1" bestFit="1" customWidth="1"/>
    <col min="10" max="10" width="11.625" style="1" customWidth="1"/>
    <col min="11" max="11" width="11.75" style="1" customWidth="1"/>
    <col min="12" max="12" width="6" style="1" customWidth="1"/>
    <col min="13" max="13" width="5.625" style="1" customWidth="1"/>
    <col min="14" max="14" width="9" style="1" customWidth="1"/>
    <col min="15" max="15" width="8" style="1" customWidth="1"/>
    <col min="16" max="27" width="6.125" style="1" customWidth="1"/>
    <col min="28" max="28" width="4.375" style="1" customWidth="1"/>
    <col min="29" max="29" width="8.75" style="1" customWidth="1"/>
    <col min="30" max="31" width="13.125" style="1" customWidth="1"/>
    <col min="32" max="16384" width="9" style="1" customWidth="1"/>
  </cols>
  <sheetData>
    <row r="1" spans="1:32" ht="24.75" customHeight="1">
      <c r="A1" s="4" t="s">
        <v>207</v>
      </c>
      <c r="B1" s="4"/>
      <c r="C1" s="4"/>
      <c r="D1" s="4"/>
      <c r="E1" s="4"/>
      <c r="F1" s="4"/>
      <c r="G1" s="4"/>
      <c r="H1" s="4"/>
      <c r="I1" s="4"/>
      <c r="J1" s="4"/>
      <c r="K1" s="4"/>
      <c r="L1" s="4"/>
      <c r="M1" s="4"/>
      <c r="N1" s="4"/>
      <c r="O1" s="4"/>
      <c r="P1" s="4"/>
      <c r="Q1" s="4"/>
      <c r="R1" s="4"/>
      <c r="S1" s="4"/>
      <c r="T1" s="4"/>
      <c r="U1" s="4"/>
      <c r="V1" s="4"/>
      <c r="W1" s="4"/>
      <c r="X1" s="4"/>
      <c r="Y1" s="4"/>
      <c r="Z1" s="4"/>
      <c r="AA1" s="4"/>
      <c r="AB1" s="4"/>
      <c r="AC1" s="4"/>
      <c r="AD1" s="4"/>
      <c r="AE1" s="354"/>
    </row>
    <row r="2" spans="1:32" ht="15" customHeight="1">
      <c r="A2" s="2" t="s">
        <v>312</v>
      </c>
      <c r="B2" s="2"/>
      <c r="C2" s="2"/>
      <c r="D2" s="2"/>
      <c r="E2" s="2"/>
      <c r="F2" s="2"/>
      <c r="G2" s="2"/>
      <c r="H2" s="2"/>
      <c r="I2" s="2"/>
      <c r="J2" s="2"/>
      <c r="K2" s="2"/>
      <c r="L2" s="2"/>
      <c r="M2" s="2"/>
      <c r="N2" s="2"/>
      <c r="O2" s="102"/>
      <c r="P2" s="102"/>
      <c r="Q2" s="102"/>
      <c r="R2" s="102"/>
      <c r="S2" s="102"/>
      <c r="T2" s="102"/>
      <c r="U2" s="102"/>
      <c r="V2" s="102"/>
      <c r="W2" s="102"/>
      <c r="X2" s="102"/>
      <c r="Y2" s="102"/>
      <c r="Z2" s="102"/>
      <c r="AA2" s="102"/>
      <c r="AB2" s="102"/>
      <c r="AC2" s="102"/>
      <c r="AD2" s="102"/>
      <c r="AE2" s="354"/>
    </row>
    <row r="3" spans="1:32" ht="18">
      <c r="A3" s="18" t="s">
        <v>3</v>
      </c>
      <c r="B3" s="18"/>
      <c r="C3" s="102"/>
      <c r="D3" s="102"/>
      <c r="E3" s="102"/>
      <c r="F3" s="102"/>
      <c r="G3" s="102"/>
      <c r="H3" s="102"/>
      <c r="I3" s="102"/>
      <c r="J3" s="102"/>
      <c r="K3" s="102"/>
      <c r="L3" s="102"/>
      <c r="M3" s="271"/>
      <c r="N3" s="49" t="s">
        <v>301</v>
      </c>
      <c r="O3" s="49"/>
      <c r="P3" s="49"/>
      <c r="Q3" s="49"/>
      <c r="R3" s="49"/>
      <c r="S3" s="49"/>
      <c r="T3" s="49"/>
      <c r="U3" s="102"/>
      <c r="V3" s="102"/>
      <c r="W3" s="102"/>
      <c r="X3" s="102"/>
      <c r="Y3" s="102"/>
      <c r="Z3" s="102"/>
      <c r="AA3" s="102"/>
      <c r="AB3" s="102"/>
      <c r="AC3" s="102"/>
      <c r="AD3" s="345"/>
      <c r="AE3" s="354"/>
    </row>
    <row r="4" spans="1:32" ht="17.25" customHeight="1">
      <c r="A4" s="19" t="s">
        <v>12</v>
      </c>
      <c r="B4" s="73"/>
      <c r="C4" s="73"/>
      <c r="D4" s="73"/>
      <c r="E4" s="73"/>
      <c r="F4" s="176" t="s">
        <v>18</v>
      </c>
      <c r="G4" s="187"/>
      <c r="H4" s="202" t="s">
        <v>10</v>
      </c>
      <c r="I4" s="219"/>
      <c r="J4" s="237"/>
      <c r="K4" s="245"/>
      <c r="L4" s="260"/>
      <c r="M4" s="272"/>
      <c r="N4" s="282" t="s">
        <v>256</v>
      </c>
      <c r="O4" s="295"/>
      <c r="P4" s="295"/>
      <c r="Q4" s="295"/>
      <c r="R4" s="295"/>
      <c r="S4" s="295"/>
      <c r="T4" s="295"/>
      <c r="U4" s="326"/>
      <c r="V4" s="232" t="s">
        <v>23</v>
      </c>
      <c r="W4" s="78"/>
      <c r="X4" s="78"/>
      <c r="Y4" s="78"/>
      <c r="Z4" s="78"/>
      <c r="AA4" s="78"/>
      <c r="AB4" s="78"/>
      <c r="AC4" s="78"/>
      <c r="AD4" s="78"/>
      <c r="AE4" s="78"/>
    </row>
    <row r="5" spans="1:32" ht="28.5" customHeight="1">
      <c r="A5" s="20" t="s">
        <v>6</v>
      </c>
      <c r="B5" s="74"/>
      <c r="C5" s="74"/>
      <c r="D5" s="74"/>
      <c r="E5" s="74"/>
      <c r="F5" s="74"/>
      <c r="G5" s="74"/>
      <c r="H5" s="74"/>
      <c r="I5" s="74"/>
      <c r="J5" s="74"/>
      <c r="K5" s="246"/>
      <c r="L5" s="261"/>
      <c r="M5" s="273"/>
      <c r="N5" s="283"/>
      <c r="O5" s="296"/>
      <c r="P5" s="296"/>
      <c r="Q5" s="296"/>
      <c r="R5" s="296"/>
      <c r="S5" s="296"/>
      <c r="T5" s="296"/>
      <c r="U5" s="327"/>
      <c r="V5" s="332"/>
      <c r="W5" s="334"/>
      <c r="X5" s="334"/>
      <c r="Y5" s="30" t="s">
        <v>100</v>
      </c>
      <c r="Z5" s="30"/>
      <c r="AA5" s="108" t="s">
        <v>7</v>
      </c>
      <c r="AB5" s="341"/>
      <c r="AC5" s="278"/>
      <c r="AD5" s="30" t="s">
        <v>270</v>
      </c>
      <c r="AE5" s="30" t="s">
        <v>280</v>
      </c>
    </row>
    <row r="6" spans="1:32" ht="21" customHeight="1">
      <c r="A6" s="20"/>
      <c r="B6" s="74"/>
      <c r="C6" s="74"/>
      <c r="D6" s="74"/>
      <c r="E6" s="74"/>
      <c r="F6" s="74"/>
      <c r="G6" s="74"/>
      <c r="H6" s="74"/>
      <c r="I6" s="74"/>
      <c r="J6" s="74"/>
      <c r="K6" s="246"/>
      <c r="L6" s="261"/>
      <c r="M6" s="273"/>
      <c r="N6" s="284" t="s">
        <v>19</v>
      </c>
      <c r="O6" s="297"/>
      <c r="P6" s="310"/>
      <c r="Q6" s="315"/>
      <c r="R6" s="315"/>
      <c r="S6" s="315"/>
      <c r="T6" s="315"/>
      <c r="U6" s="328"/>
      <c r="V6" s="297" t="s">
        <v>26</v>
      </c>
      <c r="W6" s="48"/>
      <c r="X6" s="48"/>
      <c r="Y6" s="80"/>
      <c r="Z6" s="106"/>
      <c r="AA6" s="80"/>
      <c r="AB6" s="109"/>
      <c r="AC6" s="106"/>
      <c r="AD6" s="51"/>
      <c r="AE6" s="355">
        <f>Y6*AA6+AD6</f>
        <v>0</v>
      </c>
    </row>
    <row r="7" spans="1:32" ht="21" customHeight="1">
      <c r="A7" s="21" t="s">
        <v>34</v>
      </c>
      <c r="B7" s="75"/>
      <c r="C7" s="75"/>
      <c r="D7" s="75"/>
      <c r="E7" s="75"/>
      <c r="F7" s="75"/>
      <c r="G7" s="75"/>
      <c r="H7" s="75"/>
      <c r="I7" s="75"/>
      <c r="J7" s="75"/>
      <c r="K7" s="247"/>
      <c r="L7" s="262"/>
      <c r="M7" s="274"/>
      <c r="N7" s="285" t="s">
        <v>15</v>
      </c>
      <c r="O7" s="298"/>
      <c r="P7" s="311"/>
      <c r="Q7" s="316"/>
      <c r="R7" s="316"/>
      <c r="S7" s="316"/>
      <c r="T7" s="316"/>
      <c r="U7" s="329"/>
      <c r="V7" s="333" t="s">
        <v>38</v>
      </c>
      <c r="W7" s="335"/>
      <c r="X7" s="335"/>
      <c r="Y7" s="80"/>
      <c r="Z7" s="106"/>
      <c r="AA7" s="270"/>
      <c r="AB7" s="342"/>
      <c r="AC7" s="279"/>
      <c r="AD7" s="346"/>
      <c r="AE7" s="355">
        <f>Y7*AA7+AD7</f>
        <v>0</v>
      </c>
    </row>
    <row r="8" spans="1:32" ht="13.5" customHeight="1">
      <c r="N8" s="286" t="s">
        <v>36</v>
      </c>
      <c r="O8" s="299"/>
      <c r="P8" s="292">
        <f>SUM(P6:U7)</f>
        <v>0</v>
      </c>
      <c r="Q8" s="317"/>
      <c r="R8" s="317"/>
      <c r="S8" s="317"/>
      <c r="T8" s="317"/>
      <c r="U8" s="307"/>
      <c r="V8" s="40"/>
      <c r="W8" s="40"/>
      <c r="X8" s="40"/>
      <c r="Y8" s="336"/>
      <c r="Z8" s="336"/>
      <c r="AA8" s="340" t="s">
        <v>42</v>
      </c>
      <c r="AB8" s="343"/>
      <c r="AC8" s="343"/>
      <c r="AD8" s="347"/>
      <c r="AE8" s="356">
        <f>SUM(AE6:AE7)</f>
        <v>0</v>
      </c>
    </row>
    <row r="9" spans="1:32" ht="13.5" customHeight="1">
      <c r="O9" s="40"/>
      <c r="P9" s="40"/>
      <c r="Q9" s="175"/>
      <c r="R9" s="175"/>
      <c r="S9" s="175"/>
      <c r="T9" s="175"/>
      <c r="U9" s="175"/>
      <c r="V9" s="175"/>
      <c r="W9" s="40"/>
      <c r="X9" s="40"/>
      <c r="Y9" s="40"/>
      <c r="Z9" s="336"/>
      <c r="AA9" s="336"/>
      <c r="AB9" s="336"/>
      <c r="AC9" s="336"/>
      <c r="AD9" s="336"/>
      <c r="AE9" s="336"/>
      <c r="AF9" s="348"/>
    </row>
    <row r="10" spans="1:32" ht="13.5" customHeight="1">
      <c r="A10" s="22"/>
      <c r="B10" s="22"/>
      <c r="C10" s="22"/>
      <c r="D10" s="22"/>
      <c r="E10" s="22"/>
      <c r="F10" s="22"/>
      <c r="G10" s="22"/>
      <c r="H10" s="22"/>
      <c r="I10" s="22"/>
      <c r="J10" s="22"/>
      <c r="K10" s="22"/>
      <c r="L10" s="22"/>
      <c r="M10" s="22"/>
      <c r="N10" s="22"/>
      <c r="O10" s="300" t="s">
        <v>257</v>
      </c>
      <c r="P10" s="302"/>
      <c r="Q10" s="302"/>
      <c r="R10" s="302"/>
      <c r="S10" s="302"/>
      <c r="T10" s="302"/>
      <c r="U10" s="302"/>
      <c r="V10" s="302"/>
      <c r="W10" s="302"/>
      <c r="X10" s="302"/>
      <c r="Y10" s="302"/>
      <c r="Z10" s="302"/>
      <c r="AA10" s="302"/>
      <c r="AB10" s="302"/>
      <c r="AC10" s="302"/>
      <c r="AD10" s="302"/>
      <c r="AE10" s="302"/>
      <c r="AF10" s="300"/>
    </row>
    <row r="11" spans="1:32" ht="13.5" customHeight="1">
      <c r="A11" s="22"/>
      <c r="B11" s="22"/>
      <c r="C11" s="22"/>
      <c r="D11" s="22"/>
      <c r="E11" s="22"/>
      <c r="F11" s="22"/>
      <c r="G11" s="22"/>
      <c r="H11" s="22"/>
      <c r="I11" s="22"/>
      <c r="J11" s="22"/>
      <c r="K11" s="22"/>
      <c r="L11" s="22"/>
      <c r="M11" s="22"/>
      <c r="N11" s="22"/>
      <c r="O11" s="302"/>
      <c r="P11" s="302"/>
      <c r="Q11" s="302"/>
      <c r="R11" s="302"/>
      <c r="S11" s="302"/>
      <c r="T11" s="302"/>
      <c r="U11" s="302"/>
      <c r="V11" s="302"/>
      <c r="W11" s="302"/>
      <c r="X11" s="302"/>
      <c r="Y11" s="302"/>
      <c r="Z11" s="302"/>
      <c r="AA11" s="302"/>
      <c r="AB11" s="302"/>
      <c r="AC11" s="302"/>
      <c r="AD11" s="302"/>
      <c r="AE11" s="302"/>
      <c r="AF11" s="300"/>
    </row>
    <row r="12" spans="1:32" ht="13.5" customHeight="1">
      <c r="A12" s="22"/>
      <c r="B12" s="22"/>
      <c r="C12" s="22"/>
      <c r="D12" s="22"/>
      <c r="E12" s="22"/>
      <c r="F12" s="22"/>
      <c r="G12" s="22"/>
      <c r="H12" s="22"/>
      <c r="I12" s="22"/>
      <c r="J12" s="22"/>
      <c r="K12" s="22"/>
      <c r="L12" s="22"/>
      <c r="M12" s="22"/>
      <c r="N12" s="22"/>
      <c r="O12" s="302"/>
      <c r="P12" s="302"/>
      <c r="Q12" s="302"/>
      <c r="R12" s="302"/>
      <c r="S12" s="302"/>
      <c r="T12" s="302"/>
      <c r="U12" s="302"/>
      <c r="V12" s="302"/>
      <c r="W12" s="302"/>
      <c r="X12" s="302"/>
      <c r="Y12" s="302"/>
      <c r="Z12" s="302"/>
      <c r="AA12" s="302"/>
      <c r="AB12" s="302"/>
      <c r="AC12" s="302"/>
      <c r="AD12" s="302"/>
      <c r="AE12" s="302"/>
      <c r="AF12" s="300"/>
    </row>
    <row r="13" spans="1:32" ht="13.5" customHeight="1">
      <c r="A13" s="23"/>
      <c r="B13" s="23"/>
      <c r="C13" s="23"/>
      <c r="D13" s="23"/>
      <c r="E13" s="23"/>
      <c r="F13" s="23"/>
      <c r="G13" s="23"/>
      <c r="H13" s="23"/>
      <c r="I13" s="23"/>
      <c r="J13" s="23"/>
      <c r="K13" s="23"/>
      <c r="L13" s="23"/>
      <c r="M13" s="23"/>
      <c r="N13" s="23"/>
      <c r="O13" s="301"/>
      <c r="P13" s="301"/>
      <c r="Q13" s="301"/>
      <c r="R13" s="301"/>
      <c r="S13" s="301"/>
      <c r="T13" s="301"/>
      <c r="U13" s="301"/>
      <c r="V13" s="301"/>
      <c r="W13" s="301"/>
      <c r="X13" s="301"/>
      <c r="Y13" s="301"/>
      <c r="Z13" s="301"/>
      <c r="AA13" s="301"/>
      <c r="AB13" s="301"/>
      <c r="AC13" s="301"/>
      <c r="AD13" s="301"/>
      <c r="AE13" s="301"/>
      <c r="AF13" s="300"/>
    </row>
    <row r="14" spans="1:32" ht="13.5" customHeight="1">
      <c r="M14" s="40"/>
      <c r="N14" s="40"/>
      <c r="O14" s="175"/>
      <c r="P14" s="175"/>
      <c r="Q14" s="175"/>
      <c r="R14" s="175"/>
      <c r="S14" s="175"/>
      <c r="T14" s="175"/>
      <c r="U14" s="40"/>
      <c r="V14" s="40"/>
      <c r="W14" s="40"/>
      <c r="X14" s="336"/>
      <c r="Y14" s="336"/>
      <c r="Z14" s="336"/>
      <c r="AA14" s="336"/>
      <c r="AB14" s="336"/>
      <c r="AC14" s="336"/>
      <c r="AD14" s="348"/>
    </row>
    <row r="15" spans="1:32" ht="13.5" customHeight="1">
      <c r="A15" s="24" t="s">
        <v>203</v>
      </c>
      <c r="B15" s="76"/>
      <c r="C15" s="1" t="s">
        <v>44</v>
      </c>
      <c r="N15" s="275"/>
      <c r="O15" s="275"/>
      <c r="P15" s="275"/>
      <c r="Q15" s="275"/>
      <c r="R15" s="275"/>
      <c r="S15" s="275"/>
      <c r="T15" s="275"/>
      <c r="U15" s="275"/>
      <c r="V15" s="275"/>
      <c r="W15" s="275"/>
      <c r="X15" s="275"/>
      <c r="Y15" s="275"/>
      <c r="Z15" s="275"/>
      <c r="AA15" s="275"/>
      <c r="AB15" s="275"/>
      <c r="AC15" s="275"/>
      <c r="AD15" s="275"/>
    </row>
    <row r="16" spans="1:32" ht="13.5" customHeight="1"/>
    <row r="17" spans="1:30" ht="13.5" customHeight="1"/>
    <row r="18" spans="1:30" ht="13.5" customHeight="1">
      <c r="A18" s="5" t="s">
        <v>160</v>
      </c>
      <c r="B18" s="5"/>
      <c r="C18" s="5"/>
      <c r="D18" s="5"/>
      <c r="E18" s="5"/>
    </row>
    <row r="19" spans="1:30" ht="13.5" customHeight="1">
      <c r="A19" s="5"/>
      <c r="B19" s="5"/>
      <c r="C19" s="5"/>
      <c r="D19" s="5"/>
      <c r="E19" s="5"/>
    </row>
    <row r="20" spans="1:30" ht="20.25" customHeight="1">
      <c r="A20" s="5" t="s">
        <v>163</v>
      </c>
      <c r="B20" s="5"/>
      <c r="C20" s="5"/>
      <c r="D20" s="5"/>
      <c r="E20" s="5"/>
      <c r="F20" s="5"/>
      <c r="M20" s="275"/>
      <c r="N20" s="275"/>
      <c r="O20" s="275"/>
      <c r="P20" s="275"/>
      <c r="Q20" s="275"/>
      <c r="R20" s="275"/>
      <c r="S20" s="275"/>
      <c r="T20" s="275"/>
      <c r="U20" s="40"/>
      <c r="V20" s="40"/>
      <c r="W20" s="40"/>
      <c r="X20" s="336"/>
      <c r="Y20" s="336"/>
      <c r="Z20" s="336"/>
      <c r="AA20" s="336"/>
      <c r="AB20" s="336"/>
      <c r="AC20" s="336"/>
      <c r="AD20" s="349"/>
    </row>
    <row r="21" spans="1:30" ht="13.5" customHeight="1">
      <c r="A21" s="2" t="s">
        <v>209</v>
      </c>
      <c r="B21" s="2"/>
      <c r="C21" s="2"/>
      <c r="D21" s="2"/>
      <c r="E21" s="2"/>
      <c r="M21" s="275"/>
      <c r="N21" s="275"/>
      <c r="O21" s="275"/>
      <c r="P21" s="275"/>
      <c r="Q21" s="275"/>
      <c r="R21" s="275"/>
      <c r="S21" s="275"/>
      <c r="T21" s="275"/>
      <c r="U21" s="40"/>
      <c r="V21" s="40"/>
      <c r="W21" s="40"/>
      <c r="X21" s="336"/>
      <c r="Y21" s="336"/>
      <c r="Z21" s="336"/>
      <c r="AA21" s="336"/>
      <c r="AB21" s="336"/>
      <c r="AC21" s="336"/>
      <c r="AD21" s="349"/>
    </row>
    <row r="22" spans="1:30" ht="13.5" customHeight="1">
      <c r="A22" s="25" t="s">
        <v>210</v>
      </c>
      <c r="M22" s="275"/>
      <c r="N22" s="275"/>
      <c r="O22" s="275"/>
      <c r="P22" s="275"/>
      <c r="Q22" s="275"/>
      <c r="R22" s="275"/>
      <c r="S22" s="275"/>
      <c r="T22" s="275"/>
      <c r="U22" s="40"/>
      <c r="V22" s="40"/>
      <c r="W22" s="40"/>
      <c r="X22" s="336"/>
      <c r="Y22" s="336"/>
      <c r="Z22" s="336"/>
      <c r="AA22" s="336"/>
      <c r="AB22" s="336"/>
      <c r="AC22" s="336"/>
      <c r="AD22" s="349"/>
    </row>
    <row r="23" spans="1:30" ht="13.5" customHeight="1">
      <c r="A23" s="26" t="s">
        <v>47</v>
      </c>
      <c r="B23" s="77"/>
      <c r="C23" s="103">
        <v>2.e-002</v>
      </c>
      <c r="D23" s="70"/>
      <c r="E23" s="70"/>
      <c r="G23" s="188" t="s">
        <v>2</v>
      </c>
      <c r="H23" s="203"/>
      <c r="I23" s="76"/>
      <c r="M23" s="275"/>
      <c r="N23" s="275"/>
      <c r="O23" s="275"/>
      <c r="P23" s="275"/>
      <c r="Q23" s="275"/>
      <c r="R23" s="275"/>
      <c r="S23" s="275"/>
      <c r="T23" s="275"/>
      <c r="U23" s="40"/>
      <c r="V23" s="40"/>
      <c r="W23" s="40"/>
      <c r="X23" s="336"/>
      <c r="Y23" s="336"/>
      <c r="Z23" s="336"/>
      <c r="AA23" s="336"/>
      <c r="AB23" s="336"/>
      <c r="AC23" s="336"/>
      <c r="AD23" s="349"/>
    </row>
    <row r="24" spans="1:30" ht="13.5" customHeight="1">
      <c r="A24" s="27" t="s">
        <v>27</v>
      </c>
      <c r="B24" s="78"/>
      <c r="C24" s="104">
        <v>6.6000000000000003e-002</v>
      </c>
      <c r="D24" s="70"/>
      <c r="E24" s="70"/>
      <c r="G24" s="1" t="s">
        <v>49</v>
      </c>
      <c r="M24" s="275"/>
      <c r="N24" s="275"/>
      <c r="O24" s="275"/>
      <c r="P24" s="275"/>
      <c r="Q24" s="275"/>
      <c r="R24" s="275"/>
      <c r="S24" s="275"/>
      <c r="T24" s="275"/>
      <c r="U24" s="40"/>
      <c r="V24" s="40"/>
      <c r="W24" s="40"/>
      <c r="X24" s="336"/>
      <c r="Y24" s="336"/>
      <c r="Z24" s="336"/>
      <c r="AA24" s="336"/>
      <c r="AB24" s="336"/>
      <c r="AC24" s="336"/>
      <c r="AD24" s="349"/>
    </row>
    <row r="25" spans="1:30" ht="13.5" customHeight="1">
      <c r="A25" s="27" t="s">
        <v>50</v>
      </c>
      <c r="B25" s="78"/>
      <c r="C25" s="104">
        <v>0.14499999999999999</v>
      </c>
      <c r="D25" s="70"/>
      <c r="E25" s="70"/>
      <c r="M25" s="275"/>
      <c r="N25" s="275"/>
      <c r="O25" s="275"/>
      <c r="P25" s="275"/>
      <c r="Q25" s="275"/>
      <c r="R25" s="275"/>
      <c r="S25" s="275"/>
      <c r="T25" s="275"/>
      <c r="U25" s="40"/>
      <c r="V25" s="40"/>
      <c r="W25" s="40"/>
      <c r="X25" s="336"/>
      <c r="Y25" s="336"/>
      <c r="Z25" s="336"/>
      <c r="AA25" s="336"/>
      <c r="AB25" s="336"/>
      <c r="AC25" s="336"/>
      <c r="AD25" s="349"/>
    </row>
    <row r="26" spans="1:30" ht="13.5" customHeight="1">
      <c r="A26" s="28" t="s">
        <v>52</v>
      </c>
      <c r="B26" s="79"/>
      <c r="C26" s="105">
        <v>0</v>
      </c>
      <c r="D26" s="70"/>
      <c r="E26" s="70"/>
      <c r="M26" s="275"/>
      <c r="N26" s="275"/>
      <c r="O26" s="275"/>
      <c r="P26" s="275"/>
      <c r="Q26" s="275"/>
      <c r="R26" s="275"/>
      <c r="S26" s="275"/>
      <c r="T26" s="275"/>
      <c r="U26" s="40"/>
      <c r="V26" s="40"/>
      <c r="W26" s="40"/>
      <c r="X26" s="336"/>
      <c r="Y26" s="336"/>
      <c r="Z26" s="336"/>
      <c r="AA26" s="336"/>
      <c r="AB26" s="336"/>
      <c r="AC26" s="336"/>
      <c r="AD26" s="349"/>
    </row>
    <row r="27" spans="1:30" ht="13.5" customHeight="1">
      <c r="A27" s="25" t="s">
        <v>53</v>
      </c>
      <c r="M27" s="275"/>
      <c r="N27" s="275"/>
      <c r="O27" s="275"/>
      <c r="P27" s="275"/>
      <c r="Q27" s="275"/>
      <c r="R27" s="275"/>
      <c r="S27" s="275"/>
      <c r="T27" s="275"/>
      <c r="U27" s="40"/>
      <c r="V27" s="40"/>
      <c r="W27" s="40"/>
      <c r="X27" s="336"/>
      <c r="Y27" s="336"/>
      <c r="Z27" s="336"/>
      <c r="AA27" s="336"/>
      <c r="AB27" s="336"/>
      <c r="AC27" s="336"/>
      <c r="AD27" s="349"/>
    </row>
    <row r="28" spans="1:30" ht="13.5" customHeight="1">
      <c r="M28" s="275"/>
      <c r="N28" s="275"/>
      <c r="O28" s="275"/>
      <c r="P28" s="275"/>
      <c r="Q28" s="275"/>
      <c r="R28" s="275"/>
      <c r="S28" s="275"/>
      <c r="T28" s="275"/>
      <c r="U28" s="40"/>
      <c r="V28" s="40"/>
      <c r="W28" s="40"/>
      <c r="X28" s="336"/>
      <c r="Y28" s="336"/>
      <c r="Z28" s="336"/>
      <c r="AA28" s="336"/>
      <c r="AB28" s="336"/>
      <c r="AC28" s="336"/>
      <c r="AD28" s="349"/>
    </row>
    <row r="29" spans="1:30" ht="13.5" customHeight="1">
      <c r="A29" s="29" t="s">
        <v>303</v>
      </c>
      <c r="M29" s="275"/>
    </row>
    <row r="30" spans="1:30" ht="13.5" customHeight="1">
      <c r="A30" s="22" t="s">
        <v>213</v>
      </c>
      <c r="B30" s="22"/>
      <c r="C30" s="22"/>
      <c r="D30" s="22"/>
      <c r="E30" s="22"/>
      <c r="F30" s="22"/>
      <c r="G30" s="22"/>
      <c r="H30" s="22"/>
      <c r="I30" s="22"/>
      <c r="J30" s="22"/>
      <c r="K30" s="22"/>
      <c r="L30" s="22"/>
      <c r="M30" s="275"/>
    </row>
    <row r="31" spans="1:30" ht="27" customHeight="1">
      <c r="A31" s="30" t="s">
        <v>269</v>
      </c>
      <c r="B31" s="30" t="s">
        <v>221</v>
      </c>
      <c r="C31" s="30"/>
      <c r="D31" s="30" t="s">
        <v>222</v>
      </c>
      <c r="E31" s="30"/>
      <c r="F31" s="30" t="s">
        <v>223</v>
      </c>
      <c r="G31" s="30"/>
      <c r="H31" s="50" t="s">
        <v>195</v>
      </c>
      <c r="I31" s="220"/>
      <c r="J31" s="64" t="s">
        <v>137</v>
      </c>
      <c r="K31" s="248"/>
      <c r="L31" s="263"/>
      <c r="M31" s="276"/>
    </row>
    <row r="32" spans="1:30" ht="13.5" customHeight="1">
      <c r="A32" s="31"/>
      <c r="B32" s="80"/>
      <c r="C32" s="106"/>
      <c r="D32" s="39">
        <f>B32*C25</f>
        <v>0</v>
      </c>
      <c r="E32" s="113"/>
      <c r="F32" s="80"/>
      <c r="G32" s="106"/>
      <c r="H32" s="39">
        <f>F32*C23</f>
        <v>0</v>
      </c>
      <c r="I32" s="221"/>
      <c r="J32" s="238">
        <f>D32-H32</f>
        <v>0</v>
      </c>
      <c r="K32" s="155"/>
      <c r="L32" s="264"/>
      <c r="M32" s="277"/>
    </row>
    <row r="33" spans="1:13" ht="13.5" customHeight="1">
      <c r="A33" s="31"/>
      <c r="B33" s="80"/>
      <c r="C33" s="106"/>
      <c r="D33" s="39">
        <f>B33*C25</f>
        <v>0</v>
      </c>
      <c r="E33" s="113"/>
      <c r="F33" s="80"/>
      <c r="G33" s="106"/>
      <c r="H33" s="39">
        <f>F33*C23</f>
        <v>0</v>
      </c>
      <c r="I33" s="221"/>
      <c r="J33" s="238">
        <f>D33-H33</f>
        <v>0</v>
      </c>
      <c r="K33" s="155"/>
      <c r="L33" s="264"/>
      <c r="M33" s="275"/>
    </row>
    <row r="34" spans="1:13" ht="13.5" customHeight="1">
      <c r="A34" s="31"/>
      <c r="B34" s="80"/>
      <c r="C34" s="106"/>
      <c r="D34" s="39">
        <f>B34*C25</f>
        <v>0</v>
      </c>
      <c r="E34" s="113"/>
      <c r="F34" s="80"/>
      <c r="G34" s="106"/>
      <c r="H34" s="39">
        <f>F34*C23</f>
        <v>0</v>
      </c>
      <c r="I34" s="221"/>
      <c r="J34" s="238">
        <f>D34-H34</f>
        <v>0</v>
      </c>
      <c r="K34" s="155"/>
      <c r="L34" s="264"/>
      <c r="M34" s="275"/>
    </row>
    <row r="35" spans="1:13" ht="13.5" customHeight="1">
      <c r="A35" s="31"/>
      <c r="B35" s="80"/>
      <c r="C35" s="106"/>
      <c r="D35" s="39">
        <f>B35*C25</f>
        <v>0</v>
      </c>
      <c r="E35" s="113"/>
      <c r="F35" s="80"/>
      <c r="G35" s="106"/>
      <c r="H35" s="39">
        <f>F35*C23</f>
        <v>0</v>
      </c>
      <c r="I35" s="221"/>
      <c r="J35" s="238">
        <f>D35-H35</f>
        <v>0</v>
      </c>
      <c r="K35" s="155"/>
      <c r="L35" s="264"/>
      <c r="M35" s="275"/>
    </row>
    <row r="36" spans="1:13" ht="13.5" customHeight="1">
      <c r="A36" s="33"/>
      <c r="B36" s="81"/>
      <c r="C36" s="81"/>
      <c r="D36" s="81"/>
      <c r="E36" s="81"/>
      <c r="F36" s="81"/>
      <c r="G36" s="81"/>
      <c r="H36" s="204" t="s">
        <v>308</v>
      </c>
      <c r="I36" s="222"/>
      <c r="J36" s="239">
        <f>SUM(J32:J35)</f>
        <v>0</v>
      </c>
      <c r="K36" s="156"/>
      <c r="L36" s="265"/>
      <c r="M36" s="275"/>
    </row>
    <row r="37" spans="1:13" ht="13.5" customHeight="1">
      <c r="A37" s="29" t="s">
        <v>20</v>
      </c>
      <c r="M37" s="275"/>
    </row>
    <row r="38" spans="1:13" ht="13.5" customHeight="1">
      <c r="A38" s="22" t="s">
        <v>213</v>
      </c>
      <c r="B38" s="22"/>
      <c r="C38" s="22"/>
      <c r="D38" s="22"/>
      <c r="E38" s="22"/>
      <c r="F38" s="22"/>
      <c r="G38" s="22"/>
      <c r="H38" s="22"/>
      <c r="I38" s="22"/>
      <c r="J38" s="22"/>
      <c r="K38" s="22"/>
      <c r="L38" s="22"/>
      <c r="M38" s="275"/>
    </row>
    <row r="39" spans="1:13" ht="27" customHeight="1">
      <c r="A39" s="30" t="s">
        <v>269</v>
      </c>
      <c r="B39" s="30" t="s">
        <v>221</v>
      </c>
      <c r="C39" s="30"/>
      <c r="D39" s="30" t="s">
        <v>222</v>
      </c>
      <c r="E39" s="30"/>
      <c r="F39" s="30" t="s">
        <v>224</v>
      </c>
      <c r="G39" s="30"/>
      <c r="H39" s="50" t="s">
        <v>219</v>
      </c>
      <c r="I39" s="220"/>
      <c r="J39" s="64" t="s">
        <v>105</v>
      </c>
      <c r="K39" s="248"/>
      <c r="L39" s="263"/>
      <c r="M39" s="276"/>
    </row>
    <row r="40" spans="1:13" ht="13.5" customHeight="1">
      <c r="A40" s="31"/>
      <c r="B40" s="80"/>
      <c r="C40" s="106"/>
      <c r="D40" s="39">
        <f>B40*C25</f>
        <v>0</v>
      </c>
      <c r="E40" s="113"/>
      <c r="F40" s="80"/>
      <c r="G40" s="106"/>
      <c r="H40" s="39">
        <f>F40*C24</f>
        <v>0</v>
      </c>
      <c r="I40" s="221"/>
      <c r="J40" s="238">
        <f>D40-H40</f>
        <v>0</v>
      </c>
      <c r="K40" s="155"/>
      <c r="L40" s="264"/>
      <c r="M40" s="277"/>
    </row>
    <row r="41" spans="1:13" ht="13.5" customHeight="1">
      <c r="A41" s="31"/>
      <c r="B41" s="80"/>
      <c r="C41" s="106"/>
      <c r="D41" s="39">
        <f>B41*C25</f>
        <v>0</v>
      </c>
      <c r="E41" s="113"/>
      <c r="F41" s="80"/>
      <c r="G41" s="106"/>
      <c r="H41" s="39">
        <f>F41*C24</f>
        <v>0</v>
      </c>
      <c r="I41" s="221"/>
      <c r="J41" s="238">
        <f>D41-H41</f>
        <v>0</v>
      </c>
      <c r="K41" s="155"/>
      <c r="L41" s="264"/>
      <c r="M41" s="275"/>
    </row>
    <row r="42" spans="1:13" ht="13.5" customHeight="1">
      <c r="A42" s="31"/>
      <c r="B42" s="80"/>
      <c r="C42" s="106"/>
      <c r="D42" s="39">
        <f>B42*C25</f>
        <v>0</v>
      </c>
      <c r="E42" s="113"/>
      <c r="F42" s="80"/>
      <c r="G42" s="106"/>
      <c r="H42" s="39">
        <f>F42*C24</f>
        <v>0</v>
      </c>
      <c r="I42" s="221"/>
      <c r="J42" s="238">
        <f>D42-H42</f>
        <v>0</v>
      </c>
      <c r="K42" s="155"/>
      <c r="L42" s="264"/>
      <c r="M42" s="275"/>
    </row>
    <row r="43" spans="1:13" ht="13.5" customHeight="1">
      <c r="A43" s="31"/>
      <c r="B43" s="80"/>
      <c r="C43" s="106"/>
      <c r="D43" s="39">
        <f>B43*C25</f>
        <v>0</v>
      </c>
      <c r="E43" s="113"/>
      <c r="F43" s="80"/>
      <c r="G43" s="106"/>
      <c r="H43" s="39">
        <f>F43*C24</f>
        <v>0</v>
      </c>
      <c r="I43" s="221"/>
      <c r="J43" s="238">
        <f>D43-H43</f>
        <v>0</v>
      </c>
      <c r="K43" s="155"/>
      <c r="L43" s="264"/>
      <c r="M43" s="275"/>
    </row>
    <row r="44" spans="1:13" ht="13.5" customHeight="1">
      <c r="A44" s="33"/>
      <c r="B44" s="81"/>
      <c r="C44" s="81"/>
      <c r="D44" s="81"/>
      <c r="E44" s="81"/>
      <c r="F44" s="81"/>
      <c r="G44" s="81"/>
      <c r="H44" s="204" t="s">
        <v>307</v>
      </c>
      <c r="I44" s="222"/>
      <c r="J44" s="239">
        <f>SUM(J40:J43)</f>
        <v>0</v>
      </c>
      <c r="K44" s="156"/>
      <c r="L44" s="265"/>
      <c r="M44" s="275"/>
    </row>
    <row r="45" spans="1:13" ht="13.5" customHeight="1">
      <c r="M45" s="275"/>
    </row>
    <row r="46" spans="1:13" ht="13.5" customHeight="1">
      <c r="A46" s="29" t="s">
        <v>304</v>
      </c>
      <c r="M46" s="275"/>
    </row>
    <row r="47" spans="1:13" ht="13.5" customHeight="1">
      <c r="A47" s="22" t="s">
        <v>213</v>
      </c>
      <c r="B47" s="22"/>
      <c r="C47" s="22"/>
      <c r="D47" s="22"/>
      <c r="E47" s="22"/>
      <c r="F47" s="22"/>
      <c r="G47" s="22"/>
      <c r="H47" s="22"/>
      <c r="I47" s="22"/>
      <c r="J47" s="22"/>
      <c r="K47" s="22"/>
      <c r="L47" s="22"/>
      <c r="M47" s="275"/>
    </row>
    <row r="48" spans="1:13" ht="27" customHeight="1">
      <c r="A48" s="30" t="s">
        <v>269</v>
      </c>
      <c r="B48" s="30" t="s">
        <v>221</v>
      </c>
      <c r="C48" s="30"/>
      <c r="D48" s="30" t="s">
        <v>222</v>
      </c>
      <c r="E48" s="30"/>
      <c r="F48" s="30" t="s">
        <v>170</v>
      </c>
      <c r="G48" s="30"/>
      <c r="H48" s="30" t="s">
        <v>226</v>
      </c>
      <c r="I48" s="108"/>
      <c r="J48" s="240" t="s">
        <v>279</v>
      </c>
      <c r="K48" s="249"/>
      <c r="L48" s="266"/>
      <c r="M48" s="276"/>
    </row>
    <row r="49" spans="1:13" ht="13.5" customHeight="1">
      <c r="A49" s="31"/>
      <c r="B49" s="80"/>
      <c r="C49" s="106"/>
      <c r="D49" s="39">
        <f>B49*C25</f>
        <v>0</v>
      </c>
      <c r="E49" s="113"/>
      <c r="F49" s="80"/>
      <c r="G49" s="106"/>
      <c r="H49" s="39">
        <f>F49*C26</f>
        <v>0</v>
      </c>
      <c r="I49" s="221"/>
      <c r="J49" s="238">
        <f>D49-H49</f>
        <v>0</v>
      </c>
      <c r="K49" s="155"/>
      <c r="L49" s="264"/>
      <c r="M49" s="277"/>
    </row>
    <row r="50" spans="1:13" ht="13.5" customHeight="1">
      <c r="A50" s="31"/>
      <c r="B50" s="80"/>
      <c r="C50" s="106"/>
      <c r="D50" s="39">
        <f>B50*C25</f>
        <v>0</v>
      </c>
      <c r="E50" s="113"/>
      <c r="F50" s="80"/>
      <c r="G50" s="106"/>
      <c r="H50" s="39">
        <f>F50*C26</f>
        <v>0</v>
      </c>
      <c r="I50" s="221"/>
      <c r="J50" s="238">
        <f>D50-H50</f>
        <v>0</v>
      </c>
      <c r="K50" s="155"/>
      <c r="L50" s="264"/>
      <c r="M50" s="275"/>
    </row>
    <row r="51" spans="1:13" ht="13.5" customHeight="1">
      <c r="A51" s="31"/>
      <c r="B51" s="80"/>
      <c r="C51" s="106"/>
      <c r="D51" s="39">
        <f>B51*C25</f>
        <v>0</v>
      </c>
      <c r="E51" s="113"/>
      <c r="F51" s="80"/>
      <c r="G51" s="106"/>
      <c r="H51" s="39">
        <f>F51*C26</f>
        <v>0</v>
      </c>
      <c r="I51" s="221"/>
      <c r="J51" s="238">
        <f>D51-H51</f>
        <v>0</v>
      </c>
      <c r="K51" s="155"/>
      <c r="L51" s="264"/>
      <c r="M51" s="275"/>
    </row>
    <row r="52" spans="1:13" ht="13.5" customHeight="1">
      <c r="A52" s="31"/>
      <c r="B52" s="80"/>
      <c r="C52" s="106"/>
      <c r="D52" s="39">
        <f>B52*C25</f>
        <v>0</v>
      </c>
      <c r="E52" s="113"/>
      <c r="F52" s="80"/>
      <c r="G52" s="106"/>
      <c r="H52" s="39">
        <f>F52*C26</f>
        <v>0</v>
      </c>
      <c r="I52" s="221"/>
      <c r="J52" s="238">
        <f>D52-H52</f>
        <v>0</v>
      </c>
      <c r="K52" s="155"/>
      <c r="L52" s="264"/>
      <c r="M52" s="275"/>
    </row>
    <row r="53" spans="1:13" ht="13.5" customHeight="1">
      <c r="A53" s="33"/>
      <c r="B53" s="81"/>
      <c r="C53" s="81"/>
      <c r="D53" s="81"/>
      <c r="E53" s="81"/>
      <c r="F53" s="81"/>
      <c r="G53" s="81"/>
      <c r="H53" s="204" t="s">
        <v>197</v>
      </c>
      <c r="I53" s="222"/>
      <c r="J53" s="239">
        <f>SUM(J49:J52)</f>
        <v>0</v>
      </c>
      <c r="K53" s="156"/>
      <c r="L53" s="265"/>
      <c r="M53" s="275"/>
    </row>
    <row r="54" spans="1:13" ht="13.5" customHeight="1">
      <c r="M54" s="275"/>
    </row>
    <row r="55" spans="1:13" ht="13.5" customHeight="1">
      <c r="A55" s="29" t="s">
        <v>305</v>
      </c>
      <c r="M55" s="275"/>
    </row>
    <row r="56" spans="1:13" ht="13.5" customHeight="1">
      <c r="A56" s="22" t="s">
        <v>213</v>
      </c>
      <c r="B56" s="22"/>
      <c r="C56" s="22"/>
      <c r="D56" s="22"/>
      <c r="E56" s="22"/>
      <c r="F56" s="22"/>
      <c r="G56" s="22"/>
      <c r="H56" s="22"/>
      <c r="I56" s="22"/>
      <c r="J56" s="22"/>
      <c r="K56" s="22"/>
      <c r="L56" s="22"/>
      <c r="M56" s="275"/>
    </row>
    <row r="57" spans="1:13" ht="27" customHeight="1">
      <c r="A57" s="30" t="s">
        <v>269</v>
      </c>
      <c r="B57" s="30" t="s">
        <v>223</v>
      </c>
      <c r="C57" s="30"/>
      <c r="D57" s="56" t="s">
        <v>195</v>
      </c>
      <c r="E57" s="38"/>
      <c r="F57" s="30" t="s">
        <v>170</v>
      </c>
      <c r="G57" s="30"/>
      <c r="H57" s="30" t="s">
        <v>226</v>
      </c>
      <c r="I57" s="108"/>
      <c r="J57" s="240" t="s">
        <v>155</v>
      </c>
      <c r="K57" s="249"/>
      <c r="L57" s="266"/>
      <c r="M57" s="276"/>
    </row>
    <row r="58" spans="1:13" ht="13.5" customHeight="1">
      <c r="A58" s="31"/>
      <c r="B58" s="80"/>
      <c r="C58" s="106"/>
      <c r="D58" s="39">
        <f>B58*C23</f>
        <v>0</v>
      </c>
      <c r="E58" s="113"/>
      <c r="F58" s="80"/>
      <c r="G58" s="106"/>
      <c r="H58" s="39">
        <f>F58*C26</f>
        <v>0</v>
      </c>
      <c r="I58" s="221"/>
      <c r="J58" s="238">
        <f>D58-H58</f>
        <v>0</v>
      </c>
      <c r="K58" s="155"/>
      <c r="L58" s="264"/>
      <c r="M58" s="277"/>
    </row>
    <row r="59" spans="1:13" ht="13.5" customHeight="1">
      <c r="A59" s="31"/>
      <c r="B59" s="80"/>
      <c r="C59" s="106"/>
      <c r="D59" s="39">
        <f>B59*C23</f>
        <v>0</v>
      </c>
      <c r="E59" s="113"/>
      <c r="F59" s="80"/>
      <c r="G59" s="106"/>
      <c r="H59" s="39">
        <f>F59*C26</f>
        <v>0</v>
      </c>
      <c r="I59" s="221"/>
      <c r="J59" s="238">
        <f>D59-H59</f>
        <v>0</v>
      </c>
      <c r="K59" s="155"/>
      <c r="L59" s="264"/>
      <c r="M59" s="275"/>
    </row>
    <row r="60" spans="1:13" ht="13.5" customHeight="1">
      <c r="A60" s="31"/>
      <c r="B60" s="80"/>
      <c r="C60" s="106"/>
      <c r="D60" s="39">
        <f>B60*C23</f>
        <v>0</v>
      </c>
      <c r="E60" s="113"/>
      <c r="F60" s="80"/>
      <c r="G60" s="106"/>
      <c r="H60" s="39">
        <f>F60*C26</f>
        <v>0</v>
      </c>
      <c r="I60" s="221"/>
      <c r="J60" s="238">
        <f>D60-H60</f>
        <v>0</v>
      </c>
      <c r="K60" s="155"/>
      <c r="L60" s="264"/>
      <c r="M60" s="275"/>
    </row>
    <row r="61" spans="1:13" ht="13.5" customHeight="1">
      <c r="A61" s="31"/>
      <c r="B61" s="80"/>
      <c r="C61" s="106"/>
      <c r="D61" s="39">
        <f>B61*C23</f>
        <v>0</v>
      </c>
      <c r="E61" s="113"/>
      <c r="F61" s="80"/>
      <c r="G61" s="106"/>
      <c r="H61" s="39">
        <f>F61*C26</f>
        <v>0</v>
      </c>
      <c r="I61" s="221"/>
      <c r="J61" s="238">
        <f>D61-H61</f>
        <v>0</v>
      </c>
      <c r="K61" s="155"/>
      <c r="L61" s="264"/>
      <c r="M61" s="275"/>
    </row>
    <row r="62" spans="1:13" ht="13.5" customHeight="1">
      <c r="A62" s="33"/>
      <c r="B62" s="81"/>
      <c r="C62" s="81"/>
      <c r="D62" s="81"/>
      <c r="E62" s="81"/>
      <c r="F62" s="81"/>
      <c r="G62" s="81"/>
      <c r="H62" s="204" t="s">
        <v>309</v>
      </c>
      <c r="I62" s="222"/>
      <c r="J62" s="239">
        <f>SUM(J58:J61)</f>
        <v>0</v>
      </c>
      <c r="K62" s="156"/>
      <c r="L62" s="265"/>
      <c r="M62" s="275"/>
    </row>
    <row r="63" spans="1:13" ht="13.5" customHeight="1">
      <c r="M63" s="275"/>
    </row>
    <row r="64" spans="1:13" ht="13.5" customHeight="1">
      <c r="A64" s="29" t="s">
        <v>306</v>
      </c>
      <c r="M64" s="275"/>
    </row>
    <row r="65" spans="1:30" ht="13.5" customHeight="1">
      <c r="A65" s="22" t="s">
        <v>213</v>
      </c>
      <c r="B65" s="22"/>
      <c r="C65" s="22"/>
      <c r="D65" s="22"/>
      <c r="E65" s="22"/>
      <c r="F65" s="22"/>
      <c r="G65" s="22"/>
      <c r="H65" s="22"/>
      <c r="I65" s="22"/>
      <c r="J65" s="22"/>
      <c r="K65" s="22"/>
      <c r="L65" s="22"/>
      <c r="M65" s="275"/>
    </row>
    <row r="66" spans="1:30" ht="27" customHeight="1">
      <c r="A66" s="30" t="s">
        <v>269</v>
      </c>
      <c r="B66" s="30" t="s">
        <v>224</v>
      </c>
      <c r="C66" s="30"/>
      <c r="D66" s="30" t="s">
        <v>62</v>
      </c>
      <c r="E66" s="108"/>
      <c r="F66" s="30" t="s">
        <v>170</v>
      </c>
      <c r="G66" s="30"/>
      <c r="H66" s="30" t="s">
        <v>226</v>
      </c>
      <c r="I66" s="108"/>
      <c r="J66" s="240" t="s">
        <v>300</v>
      </c>
      <c r="K66" s="249"/>
      <c r="L66" s="266"/>
      <c r="M66" s="276"/>
    </row>
    <row r="67" spans="1:30" ht="13.5" customHeight="1">
      <c r="A67" s="31"/>
      <c r="B67" s="80"/>
      <c r="C67" s="106"/>
      <c r="D67" s="39">
        <f>B67*C24</f>
        <v>0</v>
      </c>
      <c r="E67" s="113"/>
      <c r="F67" s="80"/>
      <c r="G67" s="106"/>
      <c r="H67" s="39">
        <f>F67*C26</f>
        <v>0</v>
      </c>
      <c r="I67" s="221"/>
      <c r="J67" s="238">
        <f>D67-H67</f>
        <v>0</v>
      </c>
      <c r="K67" s="155"/>
      <c r="L67" s="264"/>
      <c r="M67" s="277"/>
    </row>
    <row r="68" spans="1:30" ht="13.5" customHeight="1">
      <c r="A68" s="31"/>
      <c r="B68" s="80"/>
      <c r="C68" s="106"/>
      <c r="D68" s="39">
        <f>B68*C24</f>
        <v>0</v>
      </c>
      <c r="E68" s="113"/>
      <c r="F68" s="80"/>
      <c r="G68" s="106"/>
      <c r="H68" s="39">
        <f>F68*C26</f>
        <v>0</v>
      </c>
      <c r="I68" s="221"/>
      <c r="J68" s="238">
        <f>D68-H68</f>
        <v>0</v>
      </c>
      <c r="K68" s="155"/>
      <c r="L68" s="264"/>
      <c r="M68" s="275"/>
    </row>
    <row r="69" spans="1:30" ht="13.5" customHeight="1">
      <c r="A69" s="31"/>
      <c r="B69" s="80"/>
      <c r="C69" s="106"/>
      <c r="D69" s="39">
        <f>B69*C24</f>
        <v>0</v>
      </c>
      <c r="E69" s="113"/>
      <c r="F69" s="80"/>
      <c r="G69" s="106"/>
      <c r="H69" s="39">
        <f>F69*C26</f>
        <v>0</v>
      </c>
      <c r="I69" s="221"/>
      <c r="J69" s="238">
        <f>D69-H69</f>
        <v>0</v>
      </c>
      <c r="K69" s="155"/>
      <c r="L69" s="264"/>
      <c r="M69" s="275"/>
    </row>
    <row r="70" spans="1:30" ht="13.5" customHeight="1">
      <c r="A70" s="31"/>
      <c r="B70" s="80"/>
      <c r="C70" s="106"/>
      <c r="D70" s="39">
        <f>B70*C24</f>
        <v>0</v>
      </c>
      <c r="E70" s="113"/>
      <c r="F70" s="80"/>
      <c r="G70" s="106"/>
      <c r="H70" s="39">
        <f>F70*C26</f>
        <v>0</v>
      </c>
      <c r="I70" s="221"/>
      <c r="J70" s="238">
        <f>D70-H70</f>
        <v>0</v>
      </c>
      <c r="K70" s="155"/>
      <c r="L70" s="264"/>
      <c r="M70" s="275"/>
    </row>
    <row r="71" spans="1:30" ht="13.5" customHeight="1">
      <c r="A71" s="33"/>
      <c r="B71" s="81"/>
      <c r="C71" s="81"/>
      <c r="D71" s="81"/>
      <c r="E71" s="81"/>
      <c r="F71" s="81"/>
      <c r="G71" s="81"/>
      <c r="H71" s="204" t="s">
        <v>310</v>
      </c>
      <c r="I71" s="222"/>
      <c r="J71" s="239">
        <f>SUM(J67:J70)</f>
        <v>0</v>
      </c>
      <c r="K71" s="156"/>
      <c r="L71" s="265"/>
      <c r="M71" s="275"/>
    </row>
    <row r="72" spans="1:30" ht="13.5" customHeight="1">
      <c r="M72" s="275"/>
      <c r="N72" s="275"/>
      <c r="O72" s="275"/>
      <c r="P72" s="275"/>
      <c r="Q72" s="275"/>
      <c r="R72" s="275"/>
      <c r="S72" s="275"/>
      <c r="T72" s="275"/>
      <c r="U72" s="40"/>
      <c r="V72" s="40"/>
      <c r="W72" s="40"/>
      <c r="X72" s="336"/>
      <c r="Y72" s="336"/>
      <c r="Z72" s="336"/>
      <c r="AA72" s="336"/>
      <c r="AB72" s="336"/>
      <c r="AC72" s="336"/>
      <c r="AD72" s="349"/>
    </row>
    <row r="73" spans="1:30" ht="13.5" customHeight="1">
      <c r="C73" s="107" t="s">
        <v>212</v>
      </c>
      <c r="D73" s="129"/>
      <c r="E73" s="129"/>
      <c r="F73" s="129"/>
      <c r="G73" s="129"/>
      <c r="H73" s="205">
        <f>(J36+J44+J53+J62+J71)*I23</f>
        <v>0</v>
      </c>
      <c r="Z73" s="336"/>
      <c r="AA73" s="336"/>
      <c r="AB73" s="336"/>
      <c r="AC73" s="336"/>
      <c r="AD73" s="349"/>
    </row>
    <row r="74" spans="1:30" ht="13.5" customHeight="1">
      <c r="M74" s="275"/>
      <c r="N74" s="275"/>
      <c r="O74" s="275"/>
      <c r="P74" s="275"/>
      <c r="Q74" s="275"/>
      <c r="R74" s="275"/>
      <c r="S74" s="275"/>
      <c r="T74" s="275"/>
      <c r="U74" s="40"/>
      <c r="V74" s="40"/>
      <c r="W74" s="40"/>
      <c r="X74" s="336"/>
      <c r="Y74" s="336"/>
      <c r="Z74" s="336"/>
      <c r="AA74" s="336"/>
      <c r="AB74" s="336"/>
      <c r="AC74" s="336"/>
      <c r="AD74" s="349"/>
    </row>
    <row r="75" spans="1:30" ht="17.25">
      <c r="A75" s="34" t="s">
        <v>165</v>
      </c>
      <c r="B75" s="9"/>
      <c r="M75" s="275"/>
      <c r="N75" s="275"/>
      <c r="O75" s="275"/>
      <c r="P75" s="275"/>
      <c r="Q75" s="275"/>
      <c r="R75" s="275"/>
      <c r="S75" s="275"/>
      <c r="T75" s="275"/>
      <c r="U75" s="275"/>
      <c r="V75" s="275"/>
      <c r="W75" s="275"/>
      <c r="X75" s="275"/>
      <c r="Y75" s="275"/>
      <c r="Z75" s="275"/>
      <c r="AA75" s="275"/>
      <c r="AB75" s="275"/>
      <c r="AC75" s="275"/>
      <c r="AD75" s="275"/>
    </row>
    <row r="76" spans="1:30">
      <c r="A76" s="35" t="s">
        <v>121</v>
      </c>
      <c r="B76" s="35"/>
      <c r="C76" s="35"/>
      <c r="D76" s="35"/>
      <c r="E76" s="35"/>
      <c r="F76" s="35"/>
      <c r="G76" s="35"/>
      <c r="H76" s="35"/>
      <c r="I76" s="35"/>
      <c r="J76" s="35"/>
      <c r="K76" s="35"/>
      <c r="L76" s="36"/>
      <c r="M76" s="36"/>
      <c r="N76" s="36"/>
      <c r="O76" s="36"/>
      <c r="P76" s="36"/>
      <c r="Q76" s="36"/>
      <c r="R76" s="36"/>
      <c r="S76" s="36"/>
      <c r="T76" s="36"/>
      <c r="U76" s="36"/>
    </row>
    <row r="77" spans="1:30">
      <c r="A77" s="36" t="s">
        <v>141</v>
      </c>
      <c r="B77" s="36"/>
      <c r="C77" s="36"/>
      <c r="D77" s="36"/>
      <c r="E77" s="36"/>
      <c r="F77" s="36"/>
      <c r="G77" s="36"/>
      <c r="H77" s="36"/>
      <c r="I77" s="36"/>
      <c r="J77" s="36"/>
      <c r="K77" s="36"/>
      <c r="L77" s="36"/>
      <c r="M77" s="36"/>
      <c r="N77" s="36"/>
      <c r="O77" s="36"/>
      <c r="P77" s="36"/>
      <c r="Q77" s="36"/>
      <c r="R77" s="36"/>
      <c r="S77" s="36"/>
      <c r="T77" s="36"/>
      <c r="U77" s="36"/>
    </row>
    <row r="78" spans="1:30">
      <c r="A78" s="36" t="s">
        <v>123</v>
      </c>
      <c r="B78" s="36"/>
      <c r="C78" s="36"/>
      <c r="D78" s="36"/>
      <c r="E78" s="36"/>
      <c r="F78" s="36"/>
      <c r="G78" s="36"/>
      <c r="H78" s="36"/>
      <c r="I78" s="36"/>
      <c r="J78" s="36"/>
      <c r="K78" s="36"/>
      <c r="L78" s="36"/>
      <c r="M78" s="36"/>
      <c r="N78" s="36"/>
      <c r="O78" s="36"/>
      <c r="P78" s="36"/>
      <c r="Q78" s="36"/>
      <c r="R78" s="36"/>
      <c r="S78" s="36"/>
      <c r="T78" s="36"/>
      <c r="U78" s="36"/>
    </row>
    <row r="79" spans="1:30">
      <c r="A79" s="36" t="s">
        <v>65</v>
      </c>
      <c r="B79" s="36"/>
      <c r="C79" s="36"/>
      <c r="D79" s="36"/>
      <c r="E79" s="36"/>
      <c r="F79" s="36"/>
      <c r="G79" s="36"/>
      <c r="H79" s="36"/>
      <c r="I79" s="36"/>
      <c r="J79" s="36"/>
      <c r="K79" s="36"/>
      <c r="L79" s="36"/>
      <c r="M79" s="36"/>
      <c r="N79" s="36"/>
      <c r="O79" s="36"/>
      <c r="P79" s="36"/>
      <c r="Q79" s="36"/>
      <c r="R79" s="36"/>
      <c r="S79" s="36"/>
      <c r="T79" s="36"/>
      <c r="U79" s="36"/>
    </row>
    <row r="80" spans="1:30">
      <c r="A80" s="36" t="s">
        <v>59</v>
      </c>
      <c r="B80" s="36"/>
      <c r="C80" s="36"/>
      <c r="D80" s="36"/>
      <c r="E80" s="36"/>
      <c r="F80" s="36"/>
      <c r="G80" s="36"/>
      <c r="H80" s="36"/>
      <c r="I80" s="36"/>
      <c r="J80" s="36"/>
      <c r="K80" s="36"/>
      <c r="L80" s="36"/>
      <c r="M80" s="36"/>
      <c r="N80" s="36"/>
      <c r="O80" s="36"/>
      <c r="P80" s="36"/>
      <c r="Q80" s="36"/>
      <c r="R80" s="36"/>
      <c r="S80" s="36"/>
      <c r="T80" s="36"/>
      <c r="U80" s="36"/>
    </row>
    <row r="81" spans="1:30">
      <c r="A81" s="36"/>
      <c r="B81" s="36"/>
      <c r="C81" s="36"/>
      <c r="D81" s="36"/>
      <c r="E81" s="36"/>
      <c r="F81" s="36"/>
      <c r="G81" s="36"/>
      <c r="H81" s="36"/>
      <c r="I81" s="36"/>
      <c r="J81" s="36"/>
      <c r="K81" s="36"/>
      <c r="L81" s="36"/>
      <c r="M81" s="36"/>
      <c r="N81" s="36"/>
      <c r="O81" s="36"/>
      <c r="P81" s="36"/>
      <c r="Q81" s="36"/>
      <c r="R81" s="36"/>
      <c r="S81" s="36"/>
      <c r="T81" s="36"/>
      <c r="U81" s="36"/>
    </row>
    <row r="82" spans="1:30" ht="14.25">
      <c r="A82" s="37" t="s">
        <v>251</v>
      </c>
      <c r="B82" s="9"/>
      <c r="M82" s="275"/>
      <c r="N82" s="275"/>
      <c r="O82" s="275"/>
      <c r="P82" s="275"/>
      <c r="Q82" s="275"/>
      <c r="R82" s="275"/>
      <c r="S82" s="275"/>
      <c r="T82" s="275"/>
      <c r="U82" s="275"/>
      <c r="V82" s="275"/>
      <c r="W82" s="275"/>
      <c r="X82" s="275"/>
      <c r="Y82" s="275"/>
      <c r="Z82" s="275"/>
      <c r="AA82" s="275"/>
      <c r="AB82" s="275"/>
      <c r="AC82" s="275"/>
      <c r="AD82" s="275"/>
    </row>
    <row r="83" spans="1:30" ht="13.5" customHeight="1">
      <c r="A83" s="2" t="s">
        <v>43</v>
      </c>
      <c r="B83" s="22"/>
      <c r="C83" s="22"/>
      <c r="D83" s="22"/>
      <c r="E83" s="22"/>
      <c r="F83" s="22"/>
      <c r="G83" s="22"/>
      <c r="H83" s="22"/>
      <c r="I83" s="22"/>
      <c r="J83" s="22"/>
      <c r="K83" s="22"/>
      <c r="L83" s="22"/>
      <c r="M83" s="275"/>
      <c r="N83" s="275"/>
      <c r="O83" s="275"/>
      <c r="P83" s="275"/>
      <c r="Q83" s="275"/>
      <c r="R83" s="275"/>
      <c r="S83" s="275"/>
      <c r="T83" s="275"/>
      <c r="U83" s="40"/>
      <c r="V83" s="40"/>
      <c r="W83" s="40"/>
      <c r="X83" s="336"/>
      <c r="Y83" s="336"/>
      <c r="Z83" s="336"/>
      <c r="AA83" s="336"/>
      <c r="AB83" s="336"/>
      <c r="AC83" s="336"/>
      <c r="AD83" s="349"/>
    </row>
    <row r="84" spans="1:30" ht="27" customHeight="1">
      <c r="A84" s="30" t="s">
        <v>269</v>
      </c>
      <c r="B84" s="30" t="s">
        <v>28</v>
      </c>
      <c r="C84" s="108"/>
      <c r="D84" s="56" t="s">
        <v>63</v>
      </c>
      <c r="E84" s="56"/>
      <c r="F84" s="56"/>
      <c r="G84" s="171"/>
      <c r="H84" s="206" t="s">
        <v>162</v>
      </c>
      <c r="I84" s="223"/>
      <c r="J84" s="241"/>
      <c r="K84" s="250"/>
      <c r="L84" s="267"/>
      <c r="M84" s="101"/>
      <c r="N84" s="101"/>
      <c r="O84" s="101"/>
      <c r="P84" s="60"/>
      <c r="Q84" s="60"/>
      <c r="R84" s="275"/>
      <c r="S84" s="275"/>
      <c r="T84" s="275"/>
      <c r="U84" s="40"/>
      <c r="V84" s="40"/>
      <c r="W84" s="40"/>
      <c r="X84" s="336"/>
      <c r="Y84" s="336"/>
      <c r="Z84" s="336"/>
      <c r="AA84" s="336"/>
      <c r="AB84" s="336"/>
      <c r="AC84" s="336"/>
      <c r="AD84" s="349"/>
    </row>
    <row r="85" spans="1:30" ht="13.5" customHeight="1">
      <c r="A85" s="31"/>
      <c r="B85" s="80"/>
      <c r="C85" s="109"/>
      <c r="D85" s="130">
        <f>B85*C25</f>
        <v>0</v>
      </c>
      <c r="E85" s="155"/>
      <c r="F85" s="177"/>
      <c r="G85" s="70"/>
      <c r="H85" s="70"/>
      <c r="I85" s="70"/>
      <c r="J85" s="40"/>
      <c r="K85" s="40"/>
      <c r="L85" s="268"/>
      <c r="M85" s="277"/>
      <c r="N85" s="275"/>
      <c r="O85" s="275"/>
      <c r="P85" s="275"/>
      <c r="Q85" s="275"/>
      <c r="R85" s="275"/>
      <c r="S85" s="275"/>
      <c r="T85" s="275"/>
      <c r="U85" s="40"/>
      <c r="V85" s="40"/>
      <c r="W85" s="40"/>
      <c r="X85" s="336"/>
      <c r="Y85" s="336"/>
      <c r="Z85" s="336"/>
      <c r="AA85" s="336"/>
      <c r="AB85" s="336"/>
      <c r="AC85" s="336"/>
      <c r="AD85" s="349"/>
    </row>
    <row r="86" spans="1:30" ht="13.5" customHeight="1">
      <c r="A86" s="31"/>
      <c r="B86" s="80"/>
      <c r="C86" s="109"/>
      <c r="D86" s="130">
        <f>B86*C25</f>
        <v>0</v>
      </c>
      <c r="E86" s="155"/>
      <c r="F86" s="177"/>
      <c r="G86" s="70"/>
      <c r="H86" s="70"/>
      <c r="I86" s="70"/>
      <c r="J86" s="40"/>
      <c r="K86" s="40"/>
      <c r="L86" s="268"/>
      <c r="M86" s="275"/>
      <c r="N86" s="275"/>
      <c r="O86" s="275"/>
      <c r="P86" s="275"/>
      <c r="Q86" s="275"/>
      <c r="R86" s="275"/>
      <c r="S86" s="275"/>
      <c r="T86" s="275"/>
      <c r="U86" s="40"/>
      <c r="V86" s="40"/>
      <c r="W86" s="40"/>
      <c r="X86" s="336"/>
      <c r="Y86" s="336"/>
      <c r="Z86" s="336"/>
      <c r="AA86" s="336"/>
      <c r="AB86" s="336"/>
      <c r="AC86" s="336"/>
      <c r="AD86" s="349"/>
    </row>
    <row r="87" spans="1:30" ht="13.5" customHeight="1">
      <c r="A87" s="31"/>
      <c r="B87" s="80"/>
      <c r="C87" s="109"/>
      <c r="D87" s="130">
        <f>B87*C25</f>
        <v>0</v>
      </c>
      <c r="E87" s="155"/>
      <c r="F87" s="177"/>
      <c r="G87" s="70"/>
      <c r="H87" s="70"/>
      <c r="I87" s="70"/>
      <c r="J87" s="40"/>
      <c r="K87" s="40"/>
      <c r="L87" s="268"/>
      <c r="M87" s="275"/>
      <c r="N87" s="275"/>
      <c r="O87" s="275"/>
      <c r="P87" s="275"/>
      <c r="Q87" s="275"/>
      <c r="R87" s="275"/>
      <c r="S87" s="275"/>
      <c r="T87" s="275"/>
      <c r="U87" s="40"/>
      <c r="V87" s="40"/>
      <c r="W87" s="40"/>
      <c r="X87" s="336"/>
      <c r="Y87" s="336"/>
      <c r="Z87" s="336"/>
      <c r="AA87" s="336"/>
      <c r="AB87" s="336"/>
      <c r="AC87" s="336"/>
      <c r="AD87" s="349"/>
    </row>
    <row r="88" spans="1:30" ht="13.5" customHeight="1">
      <c r="A88" s="31"/>
      <c r="B88" s="82"/>
      <c r="C88" s="110"/>
      <c r="D88" s="131">
        <f>B88*C25</f>
        <v>0</v>
      </c>
      <c r="E88" s="156"/>
      <c r="F88" s="178"/>
      <c r="G88" s="70"/>
      <c r="H88" s="70"/>
      <c r="I88" s="70"/>
      <c r="J88" s="40"/>
      <c r="K88" s="40"/>
      <c r="L88" s="268"/>
      <c r="M88" s="275"/>
      <c r="N88" s="275"/>
      <c r="O88" s="275"/>
      <c r="P88" s="275"/>
      <c r="Q88" s="275"/>
      <c r="R88" s="275"/>
      <c r="S88" s="275"/>
      <c r="T88" s="275"/>
      <c r="U88" s="40"/>
      <c r="V88" s="40"/>
      <c r="W88" s="40"/>
      <c r="X88" s="336"/>
      <c r="Y88" s="336"/>
      <c r="Z88" s="336"/>
      <c r="AA88" s="336"/>
      <c r="AB88" s="336"/>
      <c r="AC88" s="336"/>
      <c r="AD88" s="349"/>
    </row>
    <row r="89" spans="1:30" ht="13.5" customHeight="1">
      <c r="A89" s="33"/>
      <c r="B89" s="83" t="s">
        <v>292</v>
      </c>
      <c r="C89" s="111"/>
      <c r="D89" s="132">
        <f>SUM(D85:F88)</f>
        <v>0</v>
      </c>
      <c r="E89" s="157"/>
      <c r="F89" s="179"/>
      <c r="G89" s="40"/>
      <c r="H89" s="70"/>
      <c r="I89" s="70"/>
      <c r="J89" s="40"/>
      <c r="K89" s="40"/>
      <c r="L89" s="268"/>
      <c r="M89" s="275"/>
      <c r="N89" s="275"/>
      <c r="O89" s="275"/>
      <c r="P89" s="275"/>
      <c r="Q89" s="275"/>
      <c r="R89" s="275"/>
      <c r="S89" s="275"/>
      <c r="T89" s="275"/>
      <c r="U89" s="40"/>
      <c r="V89" s="40"/>
      <c r="W89" s="40"/>
      <c r="X89" s="336"/>
      <c r="Y89" s="336"/>
      <c r="Z89" s="336"/>
      <c r="AA89" s="336"/>
      <c r="AB89" s="336"/>
      <c r="AC89" s="336"/>
      <c r="AD89" s="349"/>
    </row>
    <row r="90" spans="1:30" ht="11.25" customHeight="1"/>
    <row r="91" spans="1:30" ht="27.75" customHeight="1">
      <c r="A91" s="38" t="s">
        <v>30</v>
      </c>
      <c r="B91" s="84"/>
      <c r="C91" s="112"/>
      <c r="D91" s="88" t="s">
        <v>41</v>
      </c>
      <c r="E91" s="30" t="s">
        <v>291</v>
      </c>
      <c r="F91" s="30"/>
      <c r="G91" s="189" t="s">
        <v>64</v>
      </c>
      <c r="H91" s="207" t="s">
        <v>227</v>
      </c>
      <c r="I91" s="207"/>
      <c r="J91" s="207"/>
      <c r="K91" s="207"/>
    </row>
    <row r="92" spans="1:30">
      <c r="A92" s="39">
        <f>D89</f>
        <v>0</v>
      </c>
      <c r="B92" s="85"/>
      <c r="C92" s="113"/>
      <c r="D92" s="88" t="s">
        <v>41</v>
      </c>
      <c r="E92" s="88">
        <f>K84</f>
        <v>0</v>
      </c>
      <c r="F92" s="88"/>
      <c r="G92" s="189" t="s">
        <v>64</v>
      </c>
      <c r="H92" s="122">
        <f>A92*E92</f>
        <v>0</v>
      </c>
      <c r="I92" s="122"/>
      <c r="J92" s="122"/>
      <c r="K92" s="122"/>
    </row>
    <row r="93" spans="1:30">
      <c r="A93" s="40"/>
      <c r="B93" s="40"/>
      <c r="C93" s="40"/>
      <c r="D93" s="40"/>
      <c r="E93" s="40"/>
      <c r="F93" s="40"/>
      <c r="G93" s="40"/>
      <c r="H93" s="40"/>
      <c r="I93" s="40"/>
      <c r="J93" s="40"/>
      <c r="K93" s="40"/>
    </row>
    <row r="94" spans="1:30">
      <c r="A94" s="37" t="s">
        <v>225</v>
      </c>
      <c r="B94" s="40"/>
      <c r="C94" s="40"/>
      <c r="D94" s="40"/>
      <c r="E94" s="40"/>
      <c r="F94" s="40"/>
      <c r="G94" s="40"/>
      <c r="H94" s="40"/>
      <c r="I94" s="40"/>
      <c r="J94" s="40"/>
      <c r="K94" s="40"/>
    </row>
    <row r="95" spans="1:30" ht="14.25">
      <c r="A95" s="2" t="s">
        <v>43</v>
      </c>
      <c r="B95" s="40"/>
      <c r="C95" s="40"/>
      <c r="D95" s="40"/>
      <c r="E95" s="40"/>
      <c r="F95" s="40"/>
      <c r="G95" s="40"/>
      <c r="H95" s="40"/>
      <c r="I95" s="40"/>
      <c r="J95" s="40"/>
      <c r="K95" s="40"/>
    </row>
    <row r="96" spans="1:30" ht="27" customHeight="1">
      <c r="A96" s="30" t="s">
        <v>269</v>
      </c>
      <c r="B96" s="30" t="s">
        <v>282</v>
      </c>
      <c r="C96" s="108"/>
      <c r="D96" s="56" t="s">
        <v>188</v>
      </c>
      <c r="E96" s="56"/>
      <c r="F96" s="56"/>
      <c r="G96" s="171"/>
      <c r="H96" s="206" t="s">
        <v>289</v>
      </c>
      <c r="I96" s="223"/>
      <c r="J96" s="241"/>
      <c r="K96" s="250"/>
      <c r="L96" s="267"/>
      <c r="M96" s="101"/>
      <c r="N96" s="101"/>
      <c r="O96" s="101"/>
      <c r="P96" s="60"/>
      <c r="Q96" s="60"/>
      <c r="R96" s="275"/>
      <c r="S96" s="275"/>
      <c r="T96" s="275"/>
      <c r="U96" s="40"/>
      <c r="V96" s="40"/>
      <c r="W96" s="40"/>
      <c r="X96" s="336"/>
      <c r="Y96" s="336"/>
      <c r="Z96" s="336"/>
      <c r="AA96" s="336"/>
      <c r="AB96" s="336"/>
      <c r="AC96" s="336"/>
      <c r="AD96" s="349"/>
    </row>
    <row r="97" spans="1:30" ht="13.5" customHeight="1">
      <c r="A97" s="31"/>
      <c r="B97" s="80"/>
      <c r="C97" s="109"/>
      <c r="D97" s="130">
        <f>B97*C23</f>
        <v>0</v>
      </c>
      <c r="E97" s="155"/>
      <c r="F97" s="177"/>
      <c r="G97" s="70"/>
      <c r="H97" s="70"/>
      <c r="I97" s="70"/>
      <c r="J97" s="40"/>
      <c r="K97" s="40"/>
      <c r="L97" s="268"/>
      <c r="M97" s="277"/>
      <c r="N97" s="275"/>
      <c r="O97" s="275"/>
      <c r="P97" s="275"/>
      <c r="Q97" s="275"/>
      <c r="R97" s="275"/>
      <c r="S97" s="275"/>
      <c r="T97" s="275"/>
      <c r="U97" s="40"/>
      <c r="V97" s="40"/>
      <c r="W97" s="40"/>
      <c r="X97" s="336"/>
      <c r="Y97" s="336"/>
      <c r="Z97" s="336"/>
      <c r="AA97" s="336"/>
      <c r="AB97" s="336"/>
      <c r="AC97" s="336"/>
      <c r="AD97" s="349"/>
    </row>
    <row r="98" spans="1:30" ht="13.5" customHeight="1">
      <c r="A98" s="31"/>
      <c r="B98" s="80"/>
      <c r="C98" s="109"/>
      <c r="D98" s="130">
        <f>B98*C23</f>
        <v>0</v>
      </c>
      <c r="E98" s="155"/>
      <c r="F98" s="177"/>
      <c r="G98" s="70"/>
      <c r="H98" s="70"/>
      <c r="I98" s="70"/>
      <c r="J98" s="40"/>
      <c r="K98" s="40"/>
      <c r="L98" s="268"/>
      <c r="M98" s="275"/>
      <c r="N98" s="275"/>
      <c r="O98" s="275"/>
      <c r="P98" s="275"/>
      <c r="Q98" s="275"/>
      <c r="R98" s="275"/>
      <c r="S98" s="275"/>
      <c r="T98" s="275"/>
      <c r="U98" s="40"/>
      <c r="V98" s="40"/>
      <c r="W98" s="40"/>
      <c r="X98" s="336"/>
      <c r="Y98" s="336"/>
      <c r="Z98" s="336"/>
      <c r="AA98" s="336"/>
      <c r="AB98" s="336"/>
      <c r="AC98" s="336"/>
      <c r="AD98" s="349"/>
    </row>
    <row r="99" spans="1:30" ht="13.5" customHeight="1">
      <c r="A99" s="31"/>
      <c r="B99" s="80"/>
      <c r="C99" s="109"/>
      <c r="D99" s="130">
        <f>B99*C23</f>
        <v>0</v>
      </c>
      <c r="E99" s="155"/>
      <c r="F99" s="177"/>
      <c r="G99" s="70"/>
      <c r="H99" s="70"/>
      <c r="I99" s="70"/>
      <c r="J99" s="40"/>
      <c r="K99" s="40"/>
      <c r="L99" s="268"/>
      <c r="M99" s="275"/>
      <c r="N99" s="275"/>
      <c r="O99" s="275"/>
      <c r="P99" s="275"/>
      <c r="Q99" s="275"/>
      <c r="R99" s="275"/>
      <c r="S99" s="275"/>
      <c r="T99" s="275"/>
      <c r="U99" s="40"/>
      <c r="V99" s="40"/>
      <c r="W99" s="40"/>
      <c r="X99" s="336"/>
      <c r="Y99" s="336"/>
      <c r="Z99" s="336"/>
      <c r="AA99" s="336"/>
      <c r="AB99" s="336"/>
      <c r="AC99" s="336"/>
      <c r="AD99" s="349"/>
    </row>
    <row r="100" spans="1:30" ht="13.5" customHeight="1">
      <c r="A100" s="31"/>
      <c r="B100" s="82"/>
      <c r="C100" s="110"/>
      <c r="D100" s="131">
        <f>B100*C23</f>
        <v>0</v>
      </c>
      <c r="E100" s="156"/>
      <c r="F100" s="178"/>
      <c r="G100" s="70"/>
      <c r="H100" s="70"/>
      <c r="I100" s="70"/>
      <c r="J100" s="40"/>
      <c r="K100" s="40"/>
      <c r="L100" s="268"/>
      <c r="M100" s="275"/>
      <c r="N100" s="275"/>
      <c r="O100" s="275"/>
      <c r="P100" s="275"/>
      <c r="Q100" s="275"/>
      <c r="R100" s="275"/>
      <c r="S100" s="275"/>
      <c r="T100" s="275"/>
      <c r="U100" s="40"/>
      <c r="V100" s="40"/>
      <c r="W100" s="40"/>
      <c r="X100" s="336"/>
      <c r="Y100" s="336"/>
      <c r="Z100" s="336"/>
      <c r="AA100" s="336"/>
      <c r="AB100" s="336"/>
      <c r="AC100" s="336"/>
      <c r="AD100" s="349"/>
    </row>
    <row r="101" spans="1:30" ht="13.5" customHeight="1">
      <c r="A101" s="33"/>
      <c r="B101" s="83" t="s">
        <v>293</v>
      </c>
      <c r="C101" s="111"/>
      <c r="D101" s="132">
        <f>SUM(D97:F100)</f>
        <v>0</v>
      </c>
      <c r="E101" s="157"/>
      <c r="F101" s="179"/>
      <c r="G101" s="40"/>
      <c r="H101" s="70"/>
      <c r="I101" s="70"/>
      <c r="J101" s="40"/>
      <c r="K101" s="40"/>
      <c r="L101" s="268"/>
      <c r="M101" s="275"/>
      <c r="N101" s="275"/>
      <c r="O101" s="275"/>
      <c r="P101" s="275"/>
      <c r="Q101" s="275"/>
      <c r="R101" s="275"/>
      <c r="S101" s="275"/>
      <c r="T101" s="275"/>
      <c r="U101" s="40"/>
      <c r="V101" s="40"/>
      <c r="W101" s="40"/>
      <c r="X101" s="336"/>
      <c r="Y101" s="336"/>
      <c r="Z101" s="336"/>
      <c r="AA101" s="336"/>
      <c r="AB101" s="336"/>
      <c r="AC101" s="336"/>
      <c r="AD101" s="349"/>
    </row>
    <row r="102" spans="1:30" ht="11.25" customHeight="1"/>
    <row r="103" spans="1:30" ht="27.75" customHeight="1">
      <c r="A103" s="38" t="s">
        <v>114</v>
      </c>
      <c r="B103" s="84"/>
      <c r="C103" s="112"/>
      <c r="D103" s="88" t="s">
        <v>41</v>
      </c>
      <c r="E103" s="30" t="s">
        <v>290</v>
      </c>
      <c r="F103" s="30"/>
      <c r="G103" s="189" t="s">
        <v>64</v>
      </c>
      <c r="H103" s="207" t="s">
        <v>288</v>
      </c>
      <c r="I103" s="207"/>
      <c r="J103" s="207"/>
      <c r="K103" s="207"/>
    </row>
    <row r="104" spans="1:30">
      <c r="A104" s="39">
        <f>D101</f>
        <v>0</v>
      </c>
      <c r="B104" s="85"/>
      <c r="C104" s="113"/>
      <c r="D104" s="88" t="s">
        <v>41</v>
      </c>
      <c r="E104" s="88">
        <f>K96</f>
        <v>0</v>
      </c>
      <c r="F104" s="88"/>
      <c r="G104" s="189" t="s">
        <v>64</v>
      </c>
      <c r="H104" s="122">
        <f>A104*E104</f>
        <v>0</v>
      </c>
      <c r="I104" s="122"/>
      <c r="J104" s="122"/>
      <c r="K104" s="122"/>
    </row>
    <row r="105" spans="1:30">
      <c r="A105" s="40"/>
      <c r="B105" s="40"/>
      <c r="C105" s="40"/>
      <c r="D105" s="40"/>
      <c r="E105" s="40"/>
      <c r="F105" s="40"/>
      <c r="G105" s="40"/>
      <c r="H105" s="40"/>
      <c r="I105" s="40"/>
      <c r="J105" s="40"/>
      <c r="K105" s="40"/>
    </row>
    <row r="106" spans="1:30">
      <c r="A106" s="37" t="s">
        <v>281</v>
      </c>
      <c r="B106" s="40"/>
      <c r="C106" s="40"/>
      <c r="D106" s="40"/>
      <c r="E106" s="40"/>
      <c r="F106" s="40"/>
      <c r="G106" s="40"/>
      <c r="H106" s="40"/>
      <c r="I106" s="40"/>
      <c r="J106" s="40"/>
      <c r="K106" s="40"/>
    </row>
    <row r="107" spans="1:30" ht="14.25">
      <c r="A107" s="2" t="s">
        <v>43</v>
      </c>
      <c r="B107" s="40"/>
      <c r="C107" s="40"/>
      <c r="D107" s="40"/>
      <c r="E107" s="40"/>
      <c r="F107" s="40"/>
      <c r="G107" s="40"/>
      <c r="H107" s="40"/>
      <c r="I107" s="40"/>
      <c r="J107" s="40"/>
      <c r="K107" s="40"/>
    </row>
    <row r="108" spans="1:30" ht="27" customHeight="1">
      <c r="A108" s="30" t="s">
        <v>269</v>
      </c>
      <c r="B108" s="30" t="s">
        <v>284</v>
      </c>
      <c r="C108" s="108"/>
      <c r="D108" s="56" t="s">
        <v>192</v>
      </c>
      <c r="E108" s="56"/>
      <c r="F108" s="56"/>
      <c r="G108" s="171"/>
      <c r="H108" s="206" t="s">
        <v>39</v>
      </c>
      <c r="I108" s="223"/>
      <c r="J108" s="241"/>
      <c r="K108" s="250"/>
      <c r="L108" s="267"/>
      <c r="M108" s="101"/>
      <c r="N108" s="101"/>
      <c r="O108" s="101"/>
      <c r="P108" s="60"/>
      <c r="Q108" s="60"/>
      <c r="R108" s="275"/>
      <c r="S108" s="275"/>
      <c r="T108" s="275"/>
      <c r="U108" s="40"/>
      <c r="V108" s="40"/>
      <c r="W108" s="40"/>
      <c r="X108" s="336"/>
      <c r="Y108" s="336"/>
      <c r="Z108" s="336"/>
      <c r="AA108" s="336"/>
      <c r="AB108" s="336"/>
      <c r="AC108" s="336"/>
      <c r="AD108" s="349"/>
    </row>
    <row r="109" spans="1:30" ht="13.5" customHeight="1">
      <c r="A109" s="31"/>
      <c r="B109" s="80"/>
      <c r="C109" s="109"/>
      <c r="D109" s="130">
        <f>B109*C24</f>
        <v>0</v>
      </c>
      <c r="E109" s="155"/>
      <c r="F109" s="177"/>
      <c r="G109" s="70"/>
      <c r="H109" s="70"/>
      <c r="I109" s="70"/>
      <c r="J109" s="40"/>
      <c r="K109" s="40"/>
      <c r="L109" s="268"/>
      <c r="M109" s="277"/>
      <c r="N109" s="275"/>
      <c r="O109" s="275"/>
      <c r="P109" s="275"/>
      <c r="Q109" s="275"/>
      <c r="R109" s="275"/>
      <c r="S109" s="275"/>
      <c r="T109" s="275"/>
      <c r="U109" s="40"/>
      <c r="V109" s="40"/>
      <c r="W109" s="40"/>
      <c r="X109" s="336"/>
      <c r="Y109" s="336"/>
      <c r="Z109" s="336"/>
      <c r="AA109" s="336"/>
      <c r="AB109" s="336"/>
      <c r="AC109" s="336"/>
      <c r="AD109" s="349"/>
    </row>
    <row r="110" spans="1:30" ht="13.5" customHeight="1">
      <c r="A110" s="31"/>
      <c r="B110" s="80"/>
      <c r="C110" s="109"/>
      <c r="D110" s="130">
        <f>B110*C24</f>
        <v>0</v>
      </c>
      <c r="E110" s="155"/>
      <c r="F110" s="177"/>
      <c r="G110" s="70"/>
      <c r="H110" s="70"/>
      <c r="I110" s="70"/>
      <c r="J110" s="40"/>
      <c r="K110" s="40"/>
      <c r="L110" s="268"/>
      <c r="M110" s="275"/>
      <c r="N110" s="275"/>
      <c r="O110" s="275"/>
      <c r="P110" s="275"/>
      <c r="Q110" s="275"/>
      <c r="R110" s="275"/>
      <c r="S110" s="275"/>
      <c r="T110" s="275"/>
      <c r="U110" s="40"/>
      <c r="V110" s="40"/>
      <c r="W110" s="40"/>
      <c r="X110" s="336"/>
      <c r="Y110" s="336"/>
      <c r="Z110" s="336"/>
      <c r="AA110" s="336"/>
      <c r="AB110" s="336"/>
      <c r="AC110" s="336"/>
      <c r="AD110" s="349"/>
    </row>
    <row r="111" spans="1:30" ht="13.5" customHeight="1">
      <c r="A111" s="31"/>
      <c r="B111" s="80"/>
      <c r="C111" s="109"/>
      <c r="D111" s="130">
        <f>B111*C24</f>
        <v>0</v>
      </c>
      <c r="E111" s="155"/>
      <c r="F111" s="177"/>
      <c r="G111" s="70"/>
      <c r="H111" s="70"/>
      <c r="I111" s="70"/>
      <c r="J111" s="40"/>
      <c r="K111" s="40"/>
      <c r="L111" s="268"/>
      <c r="M111" s="275"/>
      <c r="N111" s="275"/>
      <c r="O111" s="275"/>
      <c r="P111" s="275"/>
      <c r="Q111" s="275"/>
      <c r="R111" s="275"/>
      <c r="S111" s="275"/>
      <c r="T111" s="275"/>
      <c r="U111" s="40"/>
      <c r="V111" s="40"/>
      <c r="W111" s="40"/>
      <c r="X111" s="336"/>
      <c r="Y111" s="336"/>
      <c r="Z111" s="336"/>
      <c r="AA111" s="336"/>
      <c r="AB111" s="336"/>
      <c r="AC111" s="336"/>
      <c r="AD111" s="349"/>
    </row>
    <row r="112" spans="1:30" ht="13.5" customHeight="1">
      <c r="A112" s="31"/>
      <c r="B112" s="82"/>
      <c r="C112" s="110"/>
      <c r="D112" s="131">
        <f>B112*C24</f>
        <v>0</v>
      </c>
      <c r="E112" s="156"/>
      <c r="F112" s="178"/>
      <c r="G112" s="70"/>
      <c r="H112" s="70"/>
      <c r="I112" s="70"/>
      <c r="J112" s="40"/>
      <c r="K112" s="40"/>
      <c r="L112" s="268"/>
      <c r="M112" s="275"/>
      <c r="N112" s="275"/>
      <c r="O112" s="275"/>
      <c r="P112" s="275"/>
      <c r="Q112" s="275"/>
      <c r="R112" s="275"/>
      <c r="S112" s="275"/>
      <c r="T112" s="275"/>
      <c r="U112" s="40"/>
      <c r="V112" s="40"/>
      <c r="W112" s="40"/>
      <c r="X112" s="336"/>
      <c r="Y112" s="336"/>
      <c r="Z112" s="336"/>
      <c r="AA112" s="336"/>
      <c r="AB112" s="336"/>
      <c r="AC112" s="336"/>
      <c r="AD112" s="349"/>
    </row>
    <row r="113" spans="1:30" ht="13.5" customHeight="1">
      <c r="A113" s="33"/>
      <c r="B113" s="83" t="s">
        <v>271</v>
      </c>
      <c r="C113" s="111"/>
      <c r="D113" s="132">
        <f>SUM(D109:F112)</f>
        <v>0</v>
      </c>
      <c r="E113" s="157"/>
      <c r="F113" s="179"/>
      <c r="G113" s="40"/>
      <c r="H113" s="70"/>
      <c r="I113" s="70"/>
      <c r="J113" s="40"/>
      <c r="K113" s="40"/>
      <c r="L113" s="268"/>
      <c r="M113" s="275"/>
      <c r="N113" s="275"/>
      <c r="O113" s="275"/>
      <c r="P113" s="275"/>
      <c r="Q113" s="275"/>
      <c r="R113" s="275"/>
      <c r="S113" s="275"/>
      <c r="T113" s="275"/>
      <c r="U113" s="40"/>
      <c r="V113" s="40"/>
      <c r="W113" s="40"/>
      <c r="X113" s="336"/>
      <c r="Y113" s="336"/>
      <c r="Z113" s="336"/>
      <c r="AA113" s="336"/>
      <c r="AB113" s="336"/>
      <c r="AC113" s="336"/>
      <c r="AD113" s="349"/>
    </row>
    <row r="114" spans="1:30" ht="11.25" customHeight="1"/>
    <row r="115" spans="1:30" ht="27.75" customHeight="1">
      <c r="A115" s="38" t="s">
        <v>294</v>
      </c>
      <c r="B115" s="84"/>
      <c r="C115" s="112"/>
      <c r="D115" s="88" t="s">
        <v>41</v>
      </c>
      <c r="E115" s="30" t="s">
        <v>233</v>
      </c>
      <c r="F115" s="30"/>
      <c r="G115" s="189" t="s">
        <v>64</v>
      </c>
      <c r="H115" s="207" t="s">
        <v>11</v>
      </c>
      <c r="I115" s="207"/>
      <c r="J115" s="207"/>
      <c r="K115" s="207"/>
    </row>
    <row r="116" spans="1:30">
      <c r="A116" s="39">
        <f>D113</f>
        <v>0</v>
      </c>
      <c r="B116" s="85"/>
      <c r="C116" s="113"/>
      <c r="D116" s="88" t="s">
        <v>41</v>
      </c>
      <c r="E116" s="88">
        <f>K108</f>
        <v>0</v>
      </c>
      <c r="F116" s="88"/>
      <c r="G116" s="189" t="s">
        <v>64</v>
      </c>
      <c r="H116" s="122">
        <f>A116*E116</f>
        <v>0</v>
      </c>
      <c r="I116" s="122"/>
      <c r="J116" s="122"/>
      <c r="K116" s="122"/>
    </row>
    <row r="117" spans="1:30" ht="14.25">
      <c r="A117" s="40"/>
      <c r="B117" s="40"/>
      <c r="C117" s="40"/>
      <c r="D117" s="40"/>
      <c r="E117" s="40"/>
      <c r="F117" s="40"/>
      <c r="G117" s="40"/>
      <c r="H117" s="40"/>
      <c r="I117" s="40"/>
      <c r="J117" s="40"/>
      <c r="K117" s="40"/>
    </row>
    <row r="118" spans="1:30" ht="14.25">
      <c r="C118" s="107" t="s">
        <v>296</v>
      </c>
      <c r="D118" s="129"/>
      <c r="E118" s="129"/>
      <c r="F118" s="129"/>
      <c r="G118" s="129"/>
      <c r="H118" s="205">
        <f>H92+H104+H116</f>
        <v>0</v>
      </c>
      <c r="I118" s="40"/>
      <c r="J118" s="40"/>
      <c r="K118" s="40"/>
    </row>
    <row r="119" spans="1:30">
      <c r="A119" s="36"/>
      <c r="B119" s="36"/>
      <c r="C119" s="36"/>
      <c r="D119" s="36"/>
      <c r="E119" s="36"/>
      <c r="F119" s="36"/>
      <c r="G119" s="36"/>
      <c r="H119" s="36"/>
      <c r="I119" s="36"/>
      <c r="J119" s="36"/>
      <c r="K119" s="36"/>
      <c r="L119" s="36"/>
      <c r="M119" s="36"/>
      <c r="N119" s="36"/>
      <c r="O119" s="36"/>
      <c r="P119" s="36"/>
      <c r="Q119" s="36"/>
      <c r="R119" s="36"/>
      <c r="S119" s="36"/>
      <c r="T119" s="36"/>
      <c r="U119" s="36"/>
    </row>
    <row r="120" spans="1:30">
      <c r="A120" s="35" t="s">
        <v>167</v>
      </c>
      <c r="B120" s="36"/>
      <c r="C120" s="36"/>
      <c r="D120" s="36"/>
      <c r="E120" s="36"/>
      <c r="F120" s="36"/>
      <c r="G120" s="36"/>
      <c r="H120" s="36"/>
      <c r="I120" s="36"/>
      <c r="J120" s="36"/>
      <c r="K120" s="36"/>
      <c r="L120" s="36"/>
      <c r="M120" s="36"/>
      <c r="N120" s="36"/>
      <c r="O120" s="36"/>
      <c r="P120" s="36"/>
      <c r="Q120" s="36"/>
      <c r="R120" s="36"/>
      <c r="S120" s="36"/>
      <c r="T120" s="36"/>
      <c r="U120" s="36"/>
    </row>
    <row r="121" spans="1:30">
      <c r="A121" s="2" t="s">
        <v>43</v>
      </c>
      <c r="B121" s="36"/>
      <c r="C121" s="36"/>
      <c r="D121" s="36"/>
      <c r="E121" s="36"/>
      <c r="F121" s="36"/>
      <c r="G121" s="36"/>
      <c r="H121" s="36"/>
      <c r="I121" s="36"/>
      <c r="J121" s="36"/>
      <c r="K121" s="36"/>
      <c r="L121" s="36"/>
      <c r="M121" s="36"/>
      <c r="N121" s="36"/>
      <c r="O121" s="36"/>
      <c r="P121" s="36"/>
      <c r="Q121" s="36"/>
      <c r="R121" s="36"/>
      <c r="S121" s="36"/>
      <c r="T121" s="36"/>
      <c r="U121" s="36"/>
    </row>
    <row r="122" spans="1:30">
      <c r="A122" s="41" t="s">
        <v>121</v>
      </c>
      <c r="B122" s="41"/>
      <c r="C122" s="41"/>
      <c r="D122" s="41"/>
      <c r="E122" s="41"/>
      <c r="F122" s="41"/>
      <c r="G122" s="41"/>
      <c r="H122" s="41"/>
      <c r="I122" s="41"/>
      <c r="J122" s="41"/>
      <c r="K122" s="41"/>
      <c r="L122" s="36"/>
      <c r="M122" s="36"/>
      <c r="N122" s="36"/>
      <c r="O122" s="36"/>
      <c r="P122" s="36"/>
      <c r="Q122" s="36"/>
      <c r="R122" s="36"/>
      <c r="S122" s="36"/>
      <c r="T122" s="36"/>
      <c r="U122" s="36"/>
    </row>
    <row r="123" spans="1:30">
      <c r="A123" s="36" t="s">
        <v>122</v>
      </c>
      <c r="B123" s="36"/>
      <c r="C123" s="36"/>
      <c r="D123" s="36"/>
      <c r="E123" s="36"/>
      <c r="F123" s="36"/>
      <c r="G123" s="36"/>
      <c r="H123" s="36"/>
      <c r="I123" s="36"/>
      <c r="J123" s="36"/>
      <c r="K123" s="36"/>
      <c r="L123" s="36"/>
      <c r="M123" s="36"/>
      <c r="N123" s="36"/>
      <c r="O123" s="36"/>
      <c r="P123" s="36"/>
      <c r="Q123" s="36"/>
      <c r="R123" s="36"/>
      <c r="S123" s="36"/>
      <c r="T123" s="36"/>
      <c r="U123" s="36"/>
    </row>
    <row r="124" spans="1:30">
      <c r="A124" s="36" t="s">
        <v>123</v>
      </c>
      <c r="B124" s="36"/>
      <c r="C124" s="36"/>
      <c r="D124" s="36"/>
      <c r="E124" s="36"/>
      <c r="F124" s="36"/>
      <c r="G124" s="36"/>
      <c r="H124" s="36"/>
      <c r="I124" s="36"/>
      <c r="J124" s="36"/>
      <c r="K124" s="36"/>
      <c r="L124" s="36"/>
      <c r="M124" s="36"/>
      <c r="N124" s="36"/>
      <c r="O124" s="36"/>
      <c r="P124" s="36"/>
      <c r="Q124" s="36"/>
      <c r="R124" s="36"/>
      <c r="S124" s="36"/>
      <c r="T124" s="36"/>
      <c r="U124" s="36"/>
    </row>
    <row r="125" spans="1:30">
      <c r="A125" s="36" t="s">
        <v>65</v>
      </c>
      <c r="B125" s="36"/>
      <c r="C125" s="36"/>
      <c r="D125" s="36"/>
      <c r="E125" s="36"/>
      <c r="F125" s="36"/>
      <c r="G125" s="36"/>
      <c r="H125" s="36"/>
      <c r="I125" s="36"/>
      <c r="J125" s="36"/>
      <c r="K125" s="36"/>
      <c r="L125" s="36"/>
      <c r="M125" s="36"/>
      <c r="N125" s="36"/>
      <c r="O125" s="36"/>
      <c r="P125" s="36"/>
      <c r="Q125" s="36"/>
      <c r="R125" s="36"/>
      <c r="S125" s="36"/>
      <c r="T125" s="36"/>
      <c r="U125" s="36"/>
    </row>
    <row r="126" spans="1:30">
      <c r="A126" s="36" t="s">
        <v>59</v>
      </c>
      <c r="B126" s="36"/>
      <c r="C126" s="36"/>
      <c r="D126" s="36"/>
      <c r="E126" s="36"/>
      <c r="F126" s="36"/>
      <c r="G126" s="36"/>
      <c r="H126" s="36"/>
      <c r="I126" s="36"/>
      <c r="J126" s="36"/>
      <c r="K126" s="36"/>
      <c r="L126" s="36"/>
      <c r="M126" s="36"/>
      <c r="N126" s="36"/>
      <c r="O126" s="36"/>
      <c r="P126" s="36"/>
      <c r="Q126" s="36"/>
      <c r="R126" s="36"/>
      <c r="S126" s="36"/>
      <c r="T126" s="36"/>
      <c r="U126" s="36"/>
    </row>
    <row r="127" spans="1:30">
      <c r="A127" s="36" t="s">
        <v>66</v>
      </c>
      <c r="B127" s="36"/>
      <c r="C127" s="36"/>
      <c r="D127" s="36"/>
      <c r="E127" s="36"/>
      <c r="F127" s="36"/>
      <c r="G127" s="190"/>
      <c r="H127" s="190"/>
      <c r="I127" s="36"/>
      <c r="J127" s="36"/>
      <c r="K127" s="36"/>
      <c r="L127" s="36"/>
      <c r="M127" s="36"/>
      <c r="N127" s="36"/>
      <c r="O127" s="36"/>
      <c r="P127" s="36"/>
      <c r="Q127" s="36"/>
      <c r="R127" s="36"/>
      <c r="S127" s="36"/>
      <c r="T127" s="36"/>
      <c r="U127" s="36"/>
    </row>
    <row r="128" spans="1:30" ht="37.5" customHeight="1">
      <c r="A128" s="30" t="s">
        <v>29</v>
      </c>
      <c r="B128" s="30"/>
      <c r="C128" s="30" t="s">
        <v>214</v>
      </c>
      <c r="D128" s="50" t="s">
        <v>215</v>
      </c>
      <c r="E128" s="50"/>
      <c r="F128" s="36"/>
      <c r="G128" s="36"/>
      <c r="H128" s="36"/>
      <c r="I128" s="36"/>
      <c r="J128" s="36"/>
      <c r="K128" s="36"/>
      <c r="L128" s="36"/>
      <c r="M128" s="36"/>
      <c r="N128" s="36"/>
      <c r="O128" s="36"/>
      <c r="P128" s="36"/>
      <c r="Q128" s="36"/>
      <c r="R128" s="36"/>
      <c r="S128" s="36"/>
      <c r="T128" s="36"/>
      <c r="U128" s="36"/>
    </row>
    <row r="129" spans="1:30">
      <c r="A129" s="42"/>
      <c r="B129" s="86"/>
      <c r="C129" s="115">
        <f>P6</f>
        <v>0</v>
      </c>
      <c r="D129" s="134">
        <f>IFERROR(A129*C129/AA6*K84*0.28,0)</f>
        <v>0</v>
      </c>
      <c r="E129" s="158"/>
      <c r="F129" s="36"/>
      <c r="G129" s="191"/>
      <c r="H129" s="135"/>
      <c r="I129" s="36"/>
      <c r="J129" s="36"/>
      <c r="K129" s="36"/>
      <c r="L129" s="36"/>
      <c r="M129" s="36"/>
      <c r="N129" s="36"/>
      <c r="O129" s="36"/>
      <c r="P129" s="36"/>
      <c r="Q129" s="36"/>
      <c r="R129" s="36"/>
      <c r="S129" s="36"/>
      <c r="T129" s="36"/>
      <c r="U129" s="36"/>
    </row>
    <row r="130" spans="1:30">
      <c r="A130" s="43" t="s">
        <v>125</v>
      </c>
      <c r="B130" s="87"/>
      <c r="C130" s="116"/>
      <c r="D130" s="135"/>
      <c r="E130" s="135"/>
      <c r="F130" s="36"/>
      <c r="G130" s="135"/>
      <c r="H130" s="135"/>
      <c r="I130" s="36"/>
      <c r="J130" s="36"/>
      <c r="K130" s="36"/>
      <c r="L130" s="36"/>
      <c r="M130" s="36"/>
      <c r="N130" s="36"/>
      <c r="O130" s="36"/>
      <c r="P130" s="36"/>
      <c r="Q130" s="36"/>
      <c r="R130" s="36"/>
      <c r="S130" s="36"/>
      <c r="T130" s="36"/>
      <c r="U130" s="36"/>
    </row>
    <row r="131" spans="1:30">
      <c r="A131" s="44" t="s">
        <v>67</v>
      </c>
      <c r="B131" s="36"/>
      <c r="C131" s="36"/>
      <c r="D131" s="36"/>
      <c r="E131" s="36"/>
      <c r="F131" s="36"/>
      <c r="G131" s="36"/>
      <c r="H131" s="36"/>
      <c r="I131" s="184"/>
      <c r="J131" s="184"/>
      <c r="K131" s="36"/>
      <c r="L131" s="36"/>
      <c r="M131" s="36"/>
      <c r="N131" s="36"/>
      <c r="O131" s="36"/>
      <c r="P131" s="36"/>
      <c r="Q131" s="36"/>
      <c r="R131" s="36"/>
      <c r="S131" s="36"/>
      <c r="T131" s="36"/>
      <c r="U131" s="36"/>
    </row>
    <row r="132" spans="1:30" ht="14.25">
      <c r="A132" s="36" t="s">
        <v>48</v>
      </c>
      <c r="B132" s="36"/>
      <c r="C132" s="36"/>
      <c r="D132" s="36"/>
      <c r="E132" s="36"/>
      <c r="F132" s="36"/>
      <c r="G132" s="36"/>
      <c r="H132" s="36"/>
      <c r="I132" s="184" t="s">
        <v>97</v>
      </c>
      <c r="J132" s="184"/>
      <c r="K132" s="36"/>
      <c r="L132" s="36"/>
      <c r="M132" s="36"/>
      <c r="N132" s="36"/>
      <c r="O132" s="36"/>
      <c r="P132" s="36"/>
      <c r="Q132" s="36"/>
      <c r="R132" s="36"/>
      <c r="S132" s="36"/>
      <c r="T132" s="36"/>
      <c r="U132" s="36"/>
    </row>
    <row r="133" spans="1:30" ht="37.5" customHeight="1">
      <c r="A133" s="30" t="s">
        <v>71</v>
      </c>
      <c r="B133" s="30"/>
      <c r="C133" s="30" t="s">
        <v>214</v>
      </c>
      <c r="D133" s="50" t="s">
        <v>215</v>
      </c>
      <c r="E133" s="50"/>
      <c r="F133" s="36"/>
      <c r="G133" s="36"/>
      <c r="H133" s="36"/>
      <c r="I133" s="224" t="s">
        <v>229</v>
      </c>
      <c r="J133" s="242"/>
      <c r="K133" s="251"/>
      <c r="L133" s="36"/>
      <c r="M133" s="36"/>
      <c r="N133" s="36"/>
      <c r="O133" s="36"/>
      <c r="P133" s="36"/>
      <c r="Q133" s="36"/>
      <c r="R133" s="36"/>
      <c r="S133" s="36"/>
      <c r="T133" s="36"/>
      <c r="U133" s="36"/>
    </row>
    <row r="134" spans="1:30" ht="14.25">
      <c r="A134" s="45"/>
      <c r="B134" s="45"/>
      <c r="C134" s="115">
        <f>P6</f>
        <v>0</v>
      </c>
      <c r="D134" s="134">
        <f>IFERROR(A134*C134/AA6*K84*0.4,0)</f>
        <v>0</v>
      </c>
      <c r="E134" s="158"/>
      <c r="F134" s="36"/>
      <c r="G134" s="36"/>
      <c r="H134" s="36"/>
      <c r="I134" s="225">
        <f>D129+D134</f>
        <v>0</v>
      </c>
      <c r="J134" s="243"/>
      <c r="K134" s="252"/>
      <c r="L134" s="36"/>
      <c r="M134" s="36"/>
      <c r="N134" s="36"/>
      <c r="O134" s="36"/>
      <c r="P134" s="36"/>
      <c r="Q134" s="36"/>
      <c r="R134" s="36"/>
      <c r="S134" s="36"/>
      <c r="T134" s="36"/>
      <c r="U134" s="36"/>
    </row>
    <row r="135" spans="1:30">
      <c r="A135" s="36" t="s">
        <v>126</v>
      </c>
      <c r="B135" s="36"/>
      <c r="C135" s="36"/>
      <c r="D135" s="36"/>
      <c r="E135" s="36"/>
      <c r="F135" s="36"/>
      <c r="G135" s="36"/>
      <c r="H135" s="36"/>
      <c r="I135" s="36"/>
      <c r="J135" s="36"/>
      <c r="K135" s="36"/>
      <c r="L135" s="36"/>
      <c r="M135" s="36"/>
      <c r="N135" s="36"/>
      <c r="O135" s="36"/>
      <c r="P135" s="36"/>
      <c r="Q135" s="36"/>
      <c r="R135" s="36"/>
      <c r="S135" s="36"/>
      <c r="T135" s="36"/>
      <c r="U135" s="36"/>
    </row>
    <row r="136" spans="1:30">
      <c r="A136" s="44" t="s">
        <v>67</v>
      </c>
      <c r="B136" s="36"/>
      <c r="C136" s="36"/>
      <c r="D136" s="36"/>
      <c r="E136" s="36"/>
      <c r="F136" s="36"/>
      <c r="G136" s="36"/>
      <c r="H136" s="36"/>
      <c r="I136" s="36"/>
      <c r="J136" s="36"/>
      <c r="K136" s="36"/>
      <c r="L136" s="36"/>
      <c r="M136" s="36"/>
      <c r="N136" s="36"/>
      <c r="O136" s="36"/>
      <c r="P136" s="36"/>
      <c r="Q136" s="36"/>
      <c r="R136" s="36"/>
      <c r="S136" s="36"/>
      <c r="T136" s="36"/>
      <c r="U136" s="36"/>
    </row>
    <row r="137" spans="1:30">
      <c r="A137" s="44"/>
      <c r="B137" s="36"/>
      <c r="C137" s="36"/>
      <c r="D137" s="36"/>
      <c r="E137" s="36"/>
      <c r="F137" s="36"/>
      <c r="G137" s="36"/>
      <c r="H137" s="36"/>
      <c r="I137" s="36"/>
      <c r="J137" s="36"/>
      <c r="K137" s="36"/>
      <c r="L137" s="36"/>
      <c r="M137" s="36"/>
      <c r="N137" s="36"/>
      <c r="O137" s="36"/>
      <c r="P137" s="36"/>
      <c r="Q137" s="36"/>
      <c r="R137" s="36"/>
      <c r="S137" s="36"/>
      <c r="T137" s="36"/>
      <c r="U137" s="36"/>
    </row>
    <row r="138" spans="1:30">
      <c r="A138" s="44"/>
      <c r="B138" s="36"/>
      <c r="C138" s="36"/>
      <c r="D138" s="36"/>
      <c r="E138" s="36"/>
      <c r="F138" s="36"/>
      <c r="G138" s="36"/>
      <c r="H138" s="36"/>
      <c r="I138" s="36"/>
      <c r="J138" s="36"/>
      <c r="K138" s="36"/>
      <c r="L138" s="36"/>
      <c r="M138" s="36"/>
      <c r="N138" s="36"/>
      <c r="O138" s="36"/>
      <c r="P138" s="36"/>
      <c r="Q138" s="36"/>
      <c r="R138" s="36"/>
      <c r="S138" s="36"/>
      <c r="T138" s="36"/>
      <c r="U138" s="36"/>
    </row>
    <row r="139" spans="1:30" ht="17.25">
      <c r="A139" s="46" t="s">
        <v>168</v>
      </c>
      <c r="B139" s="9"/>
    </row>
    <row r="140" spans="1:30">
      <c r="A140" s="2" t="s">
        <v>43</v>
      </c>
      <c r="B140" s="36"/>
      <c r="C140" s="36"/>
      <c r="D140" s="36"/>
      <c r="E140" s="36"/>
      <c r="F140" s="36"/>
      <c r="G140" s="36"/>
      <c r="H140" s="36"/>
      <c r="I140" s="36"/>
      <c r="J140" s="36"/>
      <c r="K140" s="36"/>
      <c r="L140" s="36"/>
      <c r="M140" s="36"/>
      <c r="N140" s="36"/>
      <c r="O140" s="36"/>
      <c r="P140" s="36"/>
      <c r="Q140" s="36"/>
      <c r="R140" s="36"/>
      <c r="S140" s="36"/>
      <c r="T140" s="36"/>
      <c r="U140" s="36"/>
    </row>
    <row r="141" spans="1:30">
      <c r="A141" s="29" t="s">
        <v>79</v>
      </c>
    </row>
    <row r="142" spans="1:30" s="17" customFormat="1" ht="35.25" customHeight="1">
      <c r="A142" s="47"/>
      <c r="B142" s="47"/>
      <c r="C142" s="30" t="s">
        <v>258</v>
      </c>
      <c r="D142" s="48" t="s">
        <v>73</v>
      </c>
      <c r="E142" s="30" t="s">
        <v>74</v>
      </c>
      <c r="F142" s="48" t="s">
        <v>73</v>
      </c>
      <c r="G142" s="50" t="s">
        <v>69</v>
      </c>
      <c r="H142" s="48" t="s">
        <v>64</v>
      </c>
      <c r="I142" s="50" t="s">
        <v>259</v>
      </c>
      <c r="J142" s="50"/>
      <c r="K142" s="50"/>
      <c r="AA142" s="185"/>
      <c r="AB142" s="190"/>
      <c r="AC142" s="185"/>
      <c r="AD142" s="185"/>
    </row>
    <row r="143" spans="1:30">
      <c r="A143" s="48" t="s">
        <v>76</v>
      </c>
      <c r="B143" s="48"/>
      <c r="C143" s="117">
        <f>P6</f>
        <v>0</v>
      </c>
      <c r="D143" s="119" t="s">
        <v>73</v>
      </c>
      <c r="E143" s="159">
        <f>AA6</f>
        <v>0</v>
      </c>
      <c r="F143" s="119" t="s">
        <v>73</v>
      </c>
      <c r="G143" s="192">
        <f>IFERROR(Y6+AD6/AA6,0)</f>
        <v>0</v>
      </c>
      <c r="H143" s="119" t="s">
        <v>64</v>
      </c>
      <c r="I143" s="52">
        <f>IFERROR(C143/E143/G143,0)</f>
        <v>0</v>
      </c>
      <c r="J143" s="52"/>
      <c r="K143" s="52"/>
      <c r="N143" s="190"/>
      <c r="O143" s="22"/>
      <c r="P143" s="22"/>
      <c r="Q143" s="22"/>
      <c r="R143" s="22"/>
      <c r="S143" s="22"/>
      <c r="T143" s="22"/>
      <c r="U143" s="22"/>
      <c r="V143" s="22"/>
      <c r="W143" s="22"/>
      <c r="X143" s="22"/>
      <c r="Y143" s="22"/>
      <c r="Z143" s="22"/>
      <c r="AA143" s="40"/>
      <c r="AB143" s="40"/>
      <c r="AC143" s="169"/>
      <c r="AD143" s="169"/>
    </row>
    <row r="144" spans="1:30" ht="14.25">
      <c r="A144" s="48" t="s">
        <v>13</v>
      </c>
      <c r="B144" s="48"/>
      <c r="C144" s="117">
        <f>P7</f>
        <v>0</v>
      </c>
      <c r="D144" s="120"/>
      <c r="E144" s="160">
        <f>AA7</f>
        <v>0</v>
      </c>
      <c r="F144" s="180"/>
      <c r="G144" s="193">
        <f>IFERROR(Y7+AD7/AA7,0)</f>
        <v>0</v>
      </c>
      <c r="H144" s="180"/>
      <c r="I144" s="226">
        <f>IFERROR(C144/E144/G144,0)</f>
        <v>0</v>
      </c>
      <c r="J144" s="226"/>
      <c r="K144" s="226"/>
      <c r="N144" s="190"/>
      <c r="O144" s="22"/>
      <c r="P144" s="22"/>
      <c r="Q144" s="22"/>
      <c r="R144" s="22"/>
      <c r="S144" s="22"/>
      <c r="T144" s="22"/>
      <c r="U144" s="22"/>
      <c r="V144" s="22"/>
      <c r="W144" s="22"/>
      <c r="X144" s="22"/>
      <c r="Y144" s="22"/>
      <c r="Z144" s="22"/>
      <c r="AA144" s="40"/>
      <c r="AB144" s="40"/>
      <c r="AC144" s="169"/>
      <c r="AD144" s="169"/>
    </row>
    <row r="145" spans="1:31" ht="14.25">
      <c r="D145" s="70"/>
      <c r="E145" s="161" t="s">
        <v>260</v>
      </c>
      <c r="F145" s="181"/>
      <c r="G145" s="181"/>
      <c r="H145" s="208"/>
      <c r="I145" s="227">
        <f>SUM(I143:K144)</f>
        <v>0</v>
      </c>
      <c r="J145" s="227"/>
      <c r="K145" s="168"/>
      <c r="N145" s="22"/>
      <c r="O145" s="22"/>
      <c r="P145" s="22"/>
      <c r="Q145" s="22"/>
      <c r="R145" s="22"/>
      <c r="S145" s="22"/>
      <c r="T145" s="22"/>
      <c r="U145" s="22"/>
      <c r="V145" s="22"/>
      <c r="W145" s="22"/>
      <c r="X145" s="22"/>
      <c r="Y145" s="22"/>
      <c r="Z145" s="22"/>
      <c r="AA145" s="40"/>
      <c r="AB145" s="40"/>
      <c r="AC145" s="169"/>
      <c r="AD145" s="169"/>
    </row>
    <row r="146" spans="1:31" ht="11.25" customHeight="1">
      <c r="D146" s="70"/>
      <c r="E146" s="40"/>
      <c r="F146" s="40"/>
      <c r="G146" s="40"/>
      <c r="H146" s="40"/>
      <c r="I146" s="228"/>
      <c r="J146" s="228"/>
      <c r="K146" s="228"/>
      <c r="AA146" s="22"/>
      <c r="AB146" s="22"/>
      <c r="AC146" s="169"/>
      <c r="AD146" s="169"/>
    </row>
    <row r="147" spans="1:31">
      <c r="A147" s="35" t="s">
        <v>9</v>
      </c>
      <c r="B147" s="35"/>
      <c r="C147" s="35"/>
      <c r="D147" s="35"/>
      <c r="E147" s="35"/>
      <c r="F147" s="35"/>
      <c r="G147" s="35"/>
      <c r="H147" s="35"/>
      <c r="I147" s="35"/>
      <c r="J147" s="35"/>
      <c r="K147" s="35"/>
      <c r="N147" s="287"/>
      <c r="O147" s="287"/>
      <c r="P147" s="287"/>
      <c r="Q147" s="287"/>
      <c r="R147" s="287"/>
      <c r="S147" s="287"/>
      <c r="T147" s="287"/>
      <c r="U147" s="287"/>
      <c r="V147" s="287"/>
      <c r="W147" s="287"/>
      <c r="X147" s="287"/>
      <c r="Y147" s="287"/>
      <c r="Z147" s="287"/>
      <c r="AA147" s="287"/>
      <c r="AB147" s="287"/>
      <c r="AC147" s="287"/>
      <c r="AD147" s="287"/>
    </row>
    <row r="148" spans="1:31" ht="14.25">
      <c r="A148" s="49" t="s">
        <v>78</v>
      </c>
      <c r="B148" s="49"/>
      <c r="C148" s="49"/>
      <c r="D148" s="49"/>
      <c r="E148" s="49"/>
      <c r="F148" s="49"/>
      <c r="G148" s="49"/>
      <c r="N148" s="29" t="s">
        <v>82</v>
      </c>
    </row>
    <row r="149" spans="1:31" ht="40.5" customHeight="1">
      <c r="A149" s="50" t="s">
        <v>85</v>
      </c>
      <c r="B149" s="48" t="s">
        <v>60</v>
      </c>
      <c r="C149" s="50" t="s">
        <v>151</v>
      </c>
      <c r="D149" s="78" t="s">
        <v>64</v>
      </c>
      <c r="E149" s="50" t="s">
        <v>143</v>
      </c>
      <c r="F149" s="78" t="s">
        <v>41</v>
      </c>
      <c r="G149" s="30" t="s">
        <v>231</v>
      </c>
      <c r="H149" s="78" t="s">
        <v>64</v>
      </c>
      <c r="I149" s="50" t="s">
        <v>5</v>
      </c>
      <c r="J149" s="50"/>
      <c r="K149" s="50"/>
      <c r="N149" s="284" t="s">
        <v>86</v>
      </c>
      <c r="O149" s="303"/>
      <c r="P149" s="48">
        <v>1</v>
      </c>
      <c r="Q149" s="48">
        <v>2</v>
      </c>
      <c r="R149" s="48">
        <v>3</v>
      </c>
      <c r="S149" s="48">
        <v>4</v>
      </c>
      <c r="T149" s="48">
        <v>5</v>
      </c>
      <c r="U149" s="48">
        <v>6</v>
      </c>
      <c r="V149" s="48">
        <v>7</v>
      </c>
      <c r="W149" s="48">
        <v>8</v>
      </c>
      <c r="X149" s="48">
        <v>9</v>
      </c>
      <c r="Y149" s="48">
        <v>10</v>
      </c>
      <c r="Z149" s="48">
        <v>11</v>
      </c>
      <c r="AA149" s="48">
        <v>12</v>
      </c>
      <c r="AB149" s="108" t="s">
        <v>1</v>
      </c>
      <c r="AC149" s="344"/>
      <c r="AD149" s="350" t="s">
        <v>216</v>
      </c>
    </row>
    <row r="150" spans="1:31">
      <c r="A150" s="51"/>
      <c r="B150" s="88" t="s">
        <v>60</v>
      </c>
      <c r="C150" s="118"/>
      <c r="D150" s="88" t="s">
        <v>64</v>
      </c>
      <c r="E150" s="162">
        <f>A150*C150</f>
        <v>0</v>
      </c>
      <c r="F150" s="88" t="s">
        <v>41</v>
      </c>
      <c r="G150" s="88">
        <f>E143</f>
        <v>0</v>
      </c>
      <c r="H150" s="88" t="s">
        <v>64</v>
      </c>
      <c r="I150" s="52">
        <f>E150*G150</f>
        <v>0</v>
      </c>
      <c r="J150" s="52"/>
      <c r="K150" s="52"/>
      <c r="N150" s="288" t="s">
        <v>76</v>
      </c>
      <c r="O150" s="304"/>
      <c r="P150" s="31"/>
      <c r="Q150" s="31"/>
      <c r="R150" s="31"/>
      <c r="S150" s="31"/>
      <c r="T150" s="31"/>
      <c r="U150" s="31"/>
      <c r="V150" s="31"/>
      <c r="W150" s="31"/>
      <c r="X150" s="31"/>
      <c r="Y150" s="31"/>
      <c r="Z150" s="31"/>
      <c r="AA150" s="31"/>
      <c r="AB150" s="39">
        <f>SUM(P150:AA150)</f>
        <v>0</v>
      </c>
      <c r="AC150" s="344"/>
      <c r="AD150" s="351">
        <f>J143*AB150</f>
        <v>0</v>
      </c>
    </row>
    <row r="151" spans="1:31">
      <c r="N151" s="288" t="s">
        <v>13</v>
      </c>
      <c r="O151" s="304"/>
      <c r="P151" s="31"/>
      <c r="Q151" s="31"/>
      <c r="R151" s="31"/>
      <c r="S151" s="31"/>
      <c r="T151" s="31"/>
      <c r="U151" s="31"/>
      <c r="V151" s="31"/>
      <c r="W151" s="31"/>
      <c r="X151" s="31"/>
      <c r="Y151" s="31"/>
      <c r="Z151" s="31"/>
      <c r="AA151" s="31"/>
      <c r="AB151" s="39">
        <f>SUM(P151:AA151)</f>
        <v>0</v>
      </c>
      <c r="AC151" s="344"/>
      <c r="AD151" s="351">
        <f>J144*AB151</f>
        <v>0</v>
      </c>
    </row>
    <row r="152" spans="1:31" ht="14.25">
      <c r="A152" s="30" t="s">
        <v>161</v>
      </c>
      <c r="B152" s="30"/>
      <c r="C152" s="119" t="s">
        <v>41</v>
      </c>
      <c r="D152" s="136" t="s">
        <v>5</v>
      </c>
      <c r="E152" s="163"/>
      <c r="F152" s="182"/>
      <c r="G152" s="194" t="s">
        <v>64</v>
      </c>
      <c r="H152" s="209" t="s">
        <v>215</v>
      </c>
      <c r="I152" s="229"/>
      <c r="J152" s="229"/>
      <c r="K152" s="253"/>
      <c r="AB152" s="81"/>
      <c r="AC152" s="81"/>
      <c r="AD152" s="352">
        <f>SUM(AD150:AD151)</f>
        <v>0</v>
      </c>
    </row>
    <row r="153" spans="1:31">
      <c r="A153" s="30"/>
      <c r="B153" s="30"/>
      <c r="C153" s="120"/>
      <c r="D153" s="137"/>
      <c r="E153" s="164"/>
      <c r="F153" s="183"/>
      <c r="G153" s="195"/>
      <c r="H153" s="210"/>
      <c r="I153" s="230"/>
      <c r="J153" s="230"/>
      <c r="K153" s="254"/>
      <c r="N153" s="184"/>
      <c r="O153" s="184"/>
      <c r="P153" s="184"/>
      <c r="Q153" s="184"/>
      <c r="R153" s="184"/>
      <c r="S153" s="184"/>
      <c r="T153" s="184"/>
      <c r="U153" s="294"/>
      <c r="V153" s="294"/>
      <c r="W153" s="330"/>
      <c r="X153" s="330"/>
      <c r="Y153" s="330"/>
      <c r="Z153" s="330"/>
      <c r="AA153" s="330"/>
    </row>
    <row r="154" spans="1:31" ht="14.25">
      <c r="A154" s="52">
        <f>I145</f>
        <v>0</v>
      </c>
      <c r="B154" s="52"/>
      <c r="C154" s="88" t="s">
        <v>41</v>
      </c>
      <c r="D154" s="52">
        <f>I150</f>
        <v>0</v>
      </c>
      <c r="E154" s="52"/>
      <c r="F154" s="52"/>
      <c r="G154" s="189" t="s">
        <v>64</v>
      </c>
      <c r="H154" s="211">
        <f>A154*D154</f>
        <v>0</v>
      </c>
      <c r="I154" s="231"/>
      <c r="J154" s="231"/>
      <c r="K154" s="255"/>
      <c r="N154" s="70"/>
      <c r="O154" s="70"/>
      <c r="P154" s="70"/>
      <c r="Q154" s="70"/>
      <c r="R154" s="70"/>
      <c r="S154" s="70"/>
      <c r="T154" s="70"/>
      <c r="U154" s="330"/>
      <c r="V154" s="330"/>
      <c r="W154" s="22"/>
      <c r="X154" s="22"/>
    </row>
    <row r="155" spans="1:31" ht="6" customHeight="1">
      <c r="A155" s="40"/>
      <c r="B155" s="40"/>
      <c r="C155" s="40"/>
      <c r="D155" s="40"/>
      <c r="E155" s="40"/>
      <c r="F155" s="40"/>
      <c r="G155" s="40"/>
      <c r="H155" s="40"/>
      <c r="I155" s="40"/>
      <c r="J155" s="40"/>
      <c r="K155" s="40"/>
    </row>
    <row r="156" spans="1:31">
      <c r="A156" s="36"/>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row>
    <row r="157" spans="1:31" ht="17.25">
      <c r="A157" s="46" t="s">
        <v>169</v>
      </c>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row>
    <row r="158" spans="1:31">
      <c r="A158" s="2" t="s">
        <v>87</v>
      </c>
      <c r="B158" s="36"/>
      <c r="C158" s="36"/>
      <c r="D158" s="36"/>
      <c r="E158" s="36"/>
      <c r="F158" s="36"/>
      <c r="G158" s="36"/>
      <c r="H158" s="36"/>
      <c r="I158" s="36"/>
      <c r="J158" s="36"/>
      <c r="K158" s="36"/>
      <c r="L158" s="36"/>
      <c r="M158" s="36"/>
      <c r="N158" s="36"/>
      <c r="O158" s="36"/>
      <c r="P158" s="36"/>
      <c r="Q158" s="36"/>
      <c r="R158" s="36"/>
      <c r="S158" s="36"/>
      <c r="T158" s="36"/>
      <c r="U158" s="36"/>
    </row>
    <row r="159" spans="1:31">
      <c r="A159" s="2"/>
      <c r="B159" s="36"/>
      <c r="C159" s="36"/>
      <c r="D159" s="36"/>
      <c r="E159" s="36"/>
      <c r="F159" s="36"/>
      <c r="G159" s="36"/>
      <c r="H159" s="36"/>
      <c r="I159" s="36"/>
      <c r="J159" s="36"/>
      <c r="K159" s="36"/>
      <c r="L159" s="36"/>
      <c r="M159" s="36"/>
      <c r="N159" s="36"/>
      <c r="O159" s="36"/>
      <c r="P159" s="36"/>
      <c r="Q159" s="36"/>
      <c r="R159" s="36"/>
      <c r="S159" s="36"/>
      <c r="T159" s="36"/>
      <c r="U159" s="36"/>
    </row>
    <row r="160" spans="1:31" ht="14.25" customHeight="1">
      <c r="A160" s="35" t="s">
        <v>149</v>
      </c>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row>
    <row r="161" spans="1:31">
      <c r="A161" s="35" t="s">
        <v>121</v>
      </c>
      <c r="B161" s="36"/>
      <c r="C161" s="36"/>
      <c r="D161" s="36"/>
      <c r="E161" s="36"/>
      <c r="F161" s="36"/>
      <c r="G161" s="36"/>
      <c r="H161" s="36"/>
      <c r="I161" s="36"/>
      <c r="J161" s="36"/>
      <c r="K161" s="36"/>
      <c r="L161" s="36"/>
      <c r="M161" s="36"/>
      <c r="N161" s="36"/>
      <c r="O161" s="36"/>
      <c r="P161" s="36"/>
      <c r="Q161" s="36"/>
      <c r="R161" s="36"/>
      <c r="S161" s="36"/>
      <c r="T161" s="36"/>
      <c r="U161" s="36"/>
    </row>
    <row r="162" spans="1:31">
      <c r="A162" s="36" t="s">
        <v>124</v>
      </c>
      <c r="B162" s="2"/>
      <c r="C162" s="2"/>
      <c r="D162" s="67"/>
      <c r="E162" s="2"/>
      <c r="F162" s="2"/>
      <c r="G162" s="40"/>
      <c r="H162" s="2"/>
      <c r="I162" s="2"/>
      <c r="J162" s="2"/>
      <c r="K162" s="2"/>
      <c r="L162" s="2"/>
      <c r="M162" s="2"/>
      <c r="N162" s="2"/>
      <c r="O162" s="2"/>
      <c r="P162" s="2"/>
      <c r="Q162" s="2"/>
      <c r="R162" s="2"/>
      <c r="S162" s="2"/>
      <c r="T162" s="2"/>
      <c r="U162" s="2"/>
      <c r="V162" s="2"/>
      <c r="W162" s="2"/>
      <c r="X162" s="2"/>
      <c r="Y162" s="2"/>
      <c r="Z162" s="2"/>
      <c r="AA162" s="2"/>
      <c r="AB162" s="2"/>
      <c r="AC162" s="2"/>
      <c r="AD162" s="2"/>
      <c r="AE162" s="2"/>
    </row>
    <row r="163" spans="1:31">
      <c r="A163" s="36" t="s">
        <v>120</v>
      </c>
      <c r="B163" s="2"/>
      <c r="C163" s="2"/>
      <c r="D163" s="67"/>
      <c r="E163" s="2"/>
      <c r="F163" s="2"/>
      <c r="G163" s="40"/>
      <c r="H163" s="2"/>
      <c r="I163" s="2"/>
      <c r="J163" s="2"/>
      <c r="K163" s="2"/>
      <c r="L163" s="2"/>
      <c r="M163" s="2"/>
      <c r="N163" s="2"/>
      <c r="O163" s="2"/>
      <c r="P163" s="2"/>
      <c r="Q163" s="2"/>
      <c r="R163" s="2"/>
      <c r="S163" s="2"/>
      <c r="T163" s="2"/>
      <c r="U163" s="2"/>
      <c r="V163" s="2"/>
      <c r="W163" s="2"/>
      <c r="X163" s="2"/>
      <c r="Y163" s="2"/>
      <c r="Z163" s="2"/>
      <c r="AA163" s="2"/>
      <c r="AB163" s="2"/>
      <c r="AC163" s="2"/>
      <c r="AD163" s="2"/>
      <c r="AE163" s="2"/>
    </row>
    <row r="164" spans="1:31">
      <c r="A164" s="36"/>
      <c r="B164" s="2"/>
      <c r="C164" s="2"/>
      <c r="D164" s="67"/>
      <c r="E164" s="2"/>
      <c r="F164" s="2"/>
      <c r="G164" s="40"/>
      <c r="H164" s="2"/>
      <c r="I164" s="2"/>
      <c r="J164" s="2"/>
      <c r="K164" s="2"/>
      <c r="L164" s="2"/>
      <c r="M164" s="2"/>
      <c r="N164" s="2"/>
      <c r="O164" s="2"/>
      <c r="P164" s="2"/>
      <c r="Q164" s="2"/>
      <c r="R164" s="2"/>
      <c r="S164" s="2"/>
      <c r="T164" s="2"/>
      <c r="U164" s="2"/>
      <c r="V164" s="2"/>
      <c r="W164" s="2"/>
      <c r="X164" s="2"/>
      <c r="Y164" s="2"/>
      <c r="Z164" s="2"/>
      <c r="AA164" s="2"/>
      <c r="AB164" s="2"/>
      <c r="AC164" s="2"/>
      <c r="AD164" s="2"/>
      <c r="AE164" s="2"/>
    </row>
    <row r="165" spans="1:31">
      <c r="A165" s="53" t="s">
        <v>144</v>
      </c>
      <c r="B165" s="2"/>
      <c r="C165" s="2"/>
      <c r="D165" s="138"/>
      <c r="E165" s="2"/>
      <c r="F165" s="2"/>
      <c r="G165" s="196"/>
      <c r="H165" s="201"/>
      <c r="I165" s="2"/>
      <c r="J165" s="2"/>
      <c r="K165" s="2"/>
      <c r="L165" s="2"/>
      <c r="M165" s="2"/>
      <c r="N165" s="2"/>
      <c r="O165" s="2"/>
      <c r="P165" s="2"/>
      <c r="Q165" s="2"/>
      <c r="R165" s="2"/>
      <c r="S165" s="2"/>
      <c r="T165" s="2"/>
      <c r="U165" s="2"/>
      <c r="V165" s="2"/>
      <c r="W165" s="2"/>
      <c r="X165" s="2"/>
      <c r="Y165" s="2"/>
      <c r="Z165" s="2"/>
      <c r="AA165" s="2"/>
      <c r="AB165" s="2"/>
      <c r="AC165" s="2"/>
      <c r="AD165" s="2"/>
      <c r="AE165" s="2"/>
    </row>
    <row r="166" spans="1:31">
      <c r="A166" s="36" t="s">
        <v>145</v>
      </c>
      <c r="B166" s="2"/>
      <c r="C166" s="2"/>
      <c r="D166" s="67"/>
      <c r="E166" s="2"/>
      <c r="F166" s="2"/>
      <c r="G166" s="40"/>
      <c r="H166" s="40"/>
      <c r="I166" s="2"/>
      <c r="J166" s="2"/>
      <c r="K166" s="2"/>
      <c r="L166" s="2"/>
      <c r="M166" s="2"/>
      <c r="N166" s="2"/>
      <c r="O166" s="2"/>
      <c r="P166" s="2"/>
      <c r="Q166" s="2"/>
      <c r="R166" s="2"/>
      <c r="S166" s="2"/>
      <c r="T166" s="2"/>
      <c r="U166" s="2"/>
      <c r="V166" s="2"/>
      <c r="W166" s="2"/>
      <c r="X166" s="2"/>
      <c r="Y166" s="2"/>
      <c r="Z166" s="2"/>
      <c r="AA166" s="2"/>
      <c r="AB166" s="2"/>
      <c r="AC166" s="2"/>
      <c r="AD166" s="2"/>
      <c r="AE166" s="2"/>
    </row>
    <row r="167" spans="1:31">
      <c r="A167" s="36" t="s">
        <v>147</v>
      </c>
      <c r="B167" s="2"/>
      <c r="C167" s="2"/>
      <c r="D167" s="67"/>
      <c r="E167" s="2"/>
      <c r="F167" s="2"/>
      <c r="G167" s="40"/>
      <c r="H167" s="40"/>
      <c r="I167" s="2"/>
      <c r="J167" s="36"/>
      <c r="K167" s="36"/>
      <c r="L167" s="2"/>
      <c r="M167" s="2"/>
      <c r="N167" s="2"/>
      <c r="O167" s="2"/>
      <c r="P167" s="2"/>
      <c r="Q167" s="2"/>
      <c r="R167" s="2"/>
      <c r="S167" s="2"/>
      <c r="T167" s="2"/>
      <c r="U167" s="2"/>
      <c r="V167" s="2"/>
      <c r="W167" s="2"/>
      <c r="X167" s="2"/>
      <c r="Y167" s="2"/>
      <c r="Z167" s="2"/>
      <c r="AA167" s="2"/>
      <c r="AB167" s="2"/>
      <c r="AC167" s="2"/>
      <c r="AD167" s="2"/>
      <c r="AE167" s="2"/>
    </row>
    <row r="168" spans="1:31">
      <c r="A168" s="36"/>
      <c r="B168" s="2"/>
      <c r="C168" s="2"/>
      <c r="D168" s="67"/>
      <c r="E168" s="2"/>
      <c r="F168" s="2"/>
      <c r="G168" s="40"/>
      <c r="H168" s="2"/>
      <c r="I168" s="2"/>
      <c r="J168" s="2"/>
      <c r="K168" s="2"/>
      <c r="L168" s="2"/>
      <c r="M168" s="2"/>
      <c r="N168" s="2"/>
      <c r="O168" s="2"/>
      <c r="P168" s="2"/>
      <c r="Q168" s="2"/>
      <c r="R168" s="2"/>
      <c r="S168" s="2"/>
      <c r="T168" s="2"/>
      <c r="U168" s="2"/>
      <c r="V168" s="2"/>
      <c r="W168" s="2"/>
      <c r="X168" s="2"/>
      <c r="Y168" s="2"/>
      <c r="Z168" s="2"/>
      <c r="AA168" s="2"/>
      <c r="AB168" s="2"/>
      <c r="AC168" s="2"/>
      <c r="AD168" s="2"/>
      <c r="AE168" s="2"/>
    </row>
    <row r="169" spans="1:31">
      <c r="A169" s="2" t="s">
        <v>242</v>
      </c>
      <c r="B169" s="2"/>
      <c r="C169" s="2"/>
      <c r="D169" s="67"/>
      <c r="E169" s="2"/>
      <c r="F169" s="2"/>
      <c r="G169" s="40"/>
      <c r="H169" s="2"/>
      <c r="I169" s="2"/>
      <c r="J169" s="2"/>
      <c r="K169" s="2"/>
      <c r="L169" s="2"/>
      <c r="M169" s="2"/>
      <c r="N169" s="2"/>
      <c r="O169" s="2"/>
      <c r="P169" s="2"/>
      <c r="Q169" s="2"/>
      <c r="R169" s="2"/>
      <c r="S169" s="2"/>
      <c r="T169" s="2"/>
      <c r="U169" s="2"/>
      <c r="V169" s="2"/>
      <c r="W169" s="2"/>
      <c r="X169" s="2"/>
      <c r="Y169" s="2"/>
      <c r="Z169" s="2"/>
      <c r="AA169" s="2"/>
      <c r="AB169" s="2"/>
      <c r="AC169" s="2"/>
      <c r="AD169" s="2"/>
      <c r="AE169" s="2"/>
    </row>
    <row r="170" spans="1:31">
      <c r="A170" s="36" t="s">
        <v>127</v>
      </c>
      <c r="B170" s="2"/>
      <c r="C170" s="2"/>
      <c r="D170" s="67"/>
      <c r="E170" s="2"/>
      <c r="F170" s="2"/>
      <c r="G170" s="40"/>
      <c r="H170" s="2"/>
      <c r="I170" s="2"/>
      <c r="J170" s="2"/>
      <c r="K170" s="2"/>
      <c r="L170" s="2"/>
      <c r="M170" s="2"/>
      <c r="N170" s="2"/>
      <c r="O170" s="2"/>
      <c r="P170" s="2"/>
      <c r="Q170" s="2"/>
      <c r="R170" s="2"/>
      <c r="S170" s="2"/>
      <c r="T170" s="2"/>
      <c r="U170" s="2"/>
      <c r="V170" s="2"/>
      <c r="W170" s="2"/>
      <c r="X170" s="2"/>
      <c r="Y170" s="2"/>
      <c r="Z170" s="2"/>
      <c r="AA170" s="2"/>
      <c r="AB170" s="2"/>
      <c r="AC170" s="2"/>
      <c r="AD170" s="2"/>
      <c r="AE170" s="2"/>
    </row>
    <row r="171" spans="1:31" ht="14.25">
      <c r="A171" s="36" t="s">
        <v>142</v>
      </c>
      <c r="B171" s="2"/>
      <c r="C171" s="2"/>
      <c r="D171" s="67"/>
      <c r="E171" s="2"/>
      <c r="F171" s="2"/>
      <c r="G171" s="40"/>
      <c r="H171" s="2"/>
      <c r="I171" s="2"/>
      <c r="J171" s="2"/>
      <c r="K171" s="2"/>
      <c r="L171" s="2"/>
      <c r="M171" s="2"/>
      <c r="N171" s="2"/>
      <c r="O171" s="2"/>
      <c r="P171" s="2"/>
      <c r="Q171" s="2"/>
      <c r="R171" s="2"/>
      <c r="S171" s="2"/>
      <c r="T171" s="2"/>
      <c r="U171" s="2"/>
      <c r="V171" s="2"/>
      <c r="W171" s="2"/>
      <c r="X171" s="2"/>
      <c r="Y171" s="2"/>
      <c r="Z171" s="2"/>
      <c r="AA171" s="2"/>
      <c r="AB171" s="2"/>
      <c r="AC171" s="2"/>
      <c r="AD171" s="2"/>
      <c r="AE171" s="2"/>
    </row>
    <row r="172" spans="1:31" ht="27.75" customHeight="1">
      <c r="A172" s="47"/>
      <c r="B172" s="47"/>
      <c r="C172" s="121" t="s">
        <v>232</v>
      </c>
      <c r="D172" s="30" t="s">
        <v>191</v>
      </c>
      <c r="E172" s="30"/>
      <c r="F172" s="30" t="s">
        <v>88</v>
      </c>
      <c r="G172" s="56" t="s">
        <v>206</v>
      </c>
      <c r="H172" s="56"/>
      <c r="I172" s="56"/>
      <c r="J172" s="2"/>
      <c r="K172" s="256" t="s">
        <v>218</v>
      </c>
      <c r="L172" s="269"/>
      <c r="M172" s="269"/>
      <c r="N172" s="289"/>
      <c r="O172" s="280">
        <f>G173+G174</f>
        <v>0</v>
      </c>
      <c r="P172" s="233"/>
      <c r="Q172" s="2"/>
      <c r="R172" s="2"/>
      <c r="S172" s="2"/>
      <c r="T172" s="2"/>
      <c r="U172" s="2"/>
      <c r="V172" s="2"/>
      <c r="W172" s="2"/>
      <c r="X172" s="2"/>
      <c r="Y172" s="2"/>
      <c r="Z172" s="2"/>
      <c r="AA172" s="2"/>
      <c r="AB172" s="2"/>
      <c r="AC172" s="2"/>
      <c r="AD172" s="2"/>
      <c r="AE172" s="2"/>
    </row>
    <row r="173" spans="1:31" ht="30.75" customHeight="1">
      <c r="A173" s="30" t="s">
        <v>90</v>
      </c>
      <c r="B173" s="30"/>
      <c r="C173" s="118"/>
      <c r="D173" s="139">
        <f>P6/12</f>
        <v>0</v>
      </c>
      <c r="E173" s="165"/>
      <c r="F173" s="74"/>
      <c r="G173" s="139">
        <f>C173*D173*F173*0.28</f>
        <v>0</v>
      </c>
      <c r="H173" s="212"/>
      <c r="I173" s="165"/>
      <c r="J173" s="2"/>
      <c r="K173" s="2"/>
      <c r="L173" s="2"/>
      <c r="M173" s="2"/>
      <c r="N173" s="2"/>
      <c r="O173" s="2"/>
      <c r="P173" s="2"/>
      <c r="Q173" s="2"/>
      <c r="R173" s="2"/>
      <c r="S173" s="2"/>
      <c r="T173" s="2"/>
      <c r="U173" s="2"/>
      <c r="V173" s="2"/>
      <c r="W173" s="2"/>
      <c r="X173" s="2"/>
      <c r="Y173" s="2"/>
      <c r="Z173" s="2"/>
      <c r="AA173" s="2"/>
      <c r="AB173" s="2"/>
      <c r="AC173" s="2"/>
      <c r="AD173" s="2"/>
      <c r="AE173" s="2"/>
    </row>
    <row r="174" spans="1:31" ht="30.75" customHeight="1">
      <c r="A174" s="30" t="s">
        <v>89</v>
      </c>
      <c r="B174" s="30"/>
      <c r="C174" s="118"/>
      <c r="D174" s="139">
        <f>P6/12</f>
        <v>0</v>
      </c>
      <c r="E174" s="165"/>
      <c r="F174" s="74"/>
      <c r="G174" s="139">
        <f>C174*D174*F174*0.28</f>
        <v>0</v>
      </c>
      <c r="H174" s="212"/>
      <c r="I174" s="165"/>
      <c r="J174" s="2"/>
      <c r="K174" s="2"/>
      <c r="L174" s="2"/>
      <c r="M174" s="2"/>
      <c r="N174" s="2"/>
      <c r="O174" s="2"/>
      <c r="P174" s="2"/>
      <c r="Q174" s="2"/>
      <c r="R174" s="2"/>
      <c r="S174" s="2"/>
      <c r="T174" s="2"/>
      <c r="U174" s="2"/>
      <c r="V174" s="2"/>
      <c r="W174" s="2"/>
      <c r="X174" s="2"/>
      <c r="Y174" s="2"/>
      <c r="Z174" s="2"/>
      <c r="AA174" s="2"/>
      <c r="AB174" s="2"/>
      <c r="AC174" s="2"/>
      <c r="AD174" s="2"/>
      <c r="AE174" s="2"/>
    </row>
    <row r="175" spans="1:31">
      <c r="A175" s="36"/>
      <c r="B175" s="2"/>
      <c r="C175" s="2"/>
      <c r="D175" s="67"/>
      <c r="E175" s="2"/>
      <c r="F175" s="2"/>
      <c r="G175" s="40"/>
      <c r="H175" s="2"/>
      <c r="I175" s="2"/>
      <c r="J175" s="2"/>
      <c r="K175" s="2"/>
      <c r="L175" s="2"/>
      <c r="M175" s="2"/>
      <c r="N175" s="2"/>
      <c r="O175" s="2"/>
      <c r="P175" s="2"/>
      <c r="Q175" s="2"/>
      <c r="R175" s="2"/>
      <c r="S175" s="2"/>
      <c r="T175" s="2"/>
      <c r="U175" s="2"/>
      <c r="V175" s="2"/>
      <c r="W175" s="2"/>
      <c r="X175" s="2"/>
      <c r="Y175" s="2"/>
      <c r="Z175" s="2"/>
      <c r="AA175" s="2"/>
      <c r="AB175" s="2"/>
      <c r="AC175" s="2"/>
      <c r="AD175" s="2"/>
      <c r="AE175" s="2"/>
    </row>
    <row r="176" spans="1:31">
      <c r="A176" s="53" t="s">
        <v>22</v>
      </c>
      <c r="B176" s="2"/>
      <c r="C176" s="2"/>
      <c r="D176" s="67"/>
      <c r="E176" s="2"/>
      <c r="F176" s="2"/>
      <c r="G176" s="53" t="s">
        <v>4</v>
      </c>
      <c r="H176" s="40"/>
      <c r="I176" s="2"/>
      <c r="J176" s="2"/>
      <c r="K176" s="2"/>
      <c r="L176" s="2"/>
      <c r="M176" s="2"/>
      <c r="N176" s="2"/>
      <c r="O176" s="2"/>
      <c r="P176" s="2"/>
      <c r="Q176" s="2"/>
      <c r="R176" s="2"/>
      <c r="S176" s="2"/>
      <c r="T176" s="2"/>
      <c r="U176" s="2"/>
      <c r="V176" s="2"/>
      <c r="W176" s="2"/>
      <c r="X176" s="2"/>
      <c r="Y176" s="2"/>
      <c r="Z176" s="2"/>
      <c r="AA176" s="2"/>
      <c r="AB176" s="2"/>
      <c r="AC176" s="2"/>
      <c r="AD176" s="2"/>
      <c r="AE176" s="2"/>
    </row>
    <row r="177" spans="1:32">
      <c r="A177" s="54" t="s">
        <v>83</v>
      </c>
      <c r="B177" s="54"/>
      <c r="C177" s="54"/>
      <c r="D177" s="140">
        <v>8.e-002</v>
      </c>
      <c r="E177" s="2"/>
      <c r="F177" s="184"/>
      <c r="G177" s="54" t="s">
        <v>83</v>
      </c>
      <c r="H177" s="54"/>
      <c r="I177" s="54"/>
      <c r="J177" s="244">
        <v>0.11</v>
      </c>
      <c r="K177" s="2"/>
      <c r="L177" s="2"/>
      <c r="M177" s="2"/>
      <c r="N177" s="2"/>
      <c r="O177" s="2"/>
      <c r="P177" s="2"/>
      <c r="Q177" s="2"/>
      <c r="R177" s="2"/>
      <c r="S177" s="2"/>
      <c r="T177" s="2"/>
      <c r="U177" s="2"/>
      <c r="V177" s="2"/>
      <c r="W177" s="2"/>
      <c r="X177" s="2"/>
      <c r="Y177" s="2"/>
      <c r="Z177" s="2"/>
      <c r="AA177" s="2"/>
      <c r="AB177" s="2"/>
      <c r="AC177" s="2"/>
      <c r="AD177" s="2"/>
      <c r="AE177" s="2"/>
    </row>
    <row r="178" spans="1:32">
      <c r="A178" s="54" t="s">
        <v>0</v>
      </c>
      <c r="B178" s="54"/>
      <c r="C178" s="54"/>
      <c r="D178" s="140">
        <v>0.15</v>
      </c>
      <c r="E178" s="2"/>
      <c r="F178" s="184"/>
      <c r="G178" s="54" t="s">
        <v>0</v>
      </c>
      <c r="H178" s="54"/>
      <c r="I178" s="54"/>
      <c r="J178" s="244">
        <v>0.14000000000000001</v>
      </c>
      <c r="K178" s="2"/>
      <c r="L178" s="2"/>
      <c r="M178" s="2"/>
      <c r="N178" s="2"/>
      <c r="O178" s="2"/>
      <c r="P178" s="2"/>
      <c r="Q178" s="2"/>
      <c r="R178" s="2"/>
      <c r="S178" s="2"/>
      <c r="T178" s="2"/>
      <c r="U178" s="2"/>
      <c r="V178" s="2"/>
      <c r="W178" s="2"/>
      <c r="X178" s="2"/>
      <c r="Y178" s="2"/>
      <c r="Z178" s="2"/>
      <c r="AA178" s="2"/>
      <c r="AB178" s="2"/>
      <c r="AC178" s="2"/>
      <c r="AD178" s="2"/>
      <c r="AE178" s="2"/>
    </row>
    <row r="179" spans="1:32">
      <c r="A179" s="43" t="s">
        <v>125</v>
      </c>
      <c r="B179" s="87"/>
      <c r="C179" s="116"/>
      <c r="D179" s="135"/>
      <c r="E179" s="135"/>
      <c r="F179" s="36"/>
      <c r="G179" s="135"/>
      <c r="H179" s="135"/>
      <c r="I179" s="36"/>
      <c r="J179" s="36"/>
      <c r="K179" s="36"/>
      <c r="L179" s="36"/>
      <c r="M179" s="36"/>
      <c r="N179" s="36"/>
      <c r="O179" s="36"/>
      <c r="P179" s="36"/>
      <c r="Q179" s="36"/>
      <c r="R179" s="36"/>
      <c r="S179" s="36"/>
      <c r="T179" s="36"/>
      <c r="U179" s="36"/>
    </row>
    <row r="180" spans="1:32">
      <c r="A180" s="44" t="s">
        <v>54</v>
      </c>
      <c r="B180" s="36"/>
      <c r="C180" s="36"/>
      <c r="D180" s="36"/>
      <c r="E180" s="36"/>
      <c r="F180" s="36"/>
      <c r="G180" s="36"/>
      <c r="H180" s="36"/>
      <c r="I180" s="36"/>
      <c r="J180" s="36"/>
      <c r="K180" s="36"/>
      <c r="L180" s="36"/>
      <c r="M180" s="36"/>
      <c r="N180" s="36"/>
      <c r="O180" s="36"/>
      <c r="P180" s="36"/>
      <c r="Q180" s="36"/>
      <c r="R180" s="36"/>
      <c r="S180" s="36"/>
      <c r="T180" s="36"/>
      <c r="U180" s="36"/>
    </row>
    <row r="181" spans="1:32">
      <c r="A181" s="36"/>
      <c r="B181" s="2"/>
      <c r="C181" s="2"/>
      <c r="D181" s="67"/>
      <c r="E181" s="2"/>
      <c r="F181" s="2"/>
      <c r="G181" s="40"/>
      <c r="H181" s="2"/>
      <c r="I181" s="2"/>
      <c r="J181" s="2"/>
      <c r="K181" s="2"/>
      <c r="L181" s="2"/>
      <c r="M181" s="2"/>
      <c r="N181" s="2"/>
      <c r="O181" s="2"/>
      <c r="P181" s="2"/>
      <c r="Q181" s="2"/>
      <c r="R181" s="2"/>
      <c r="S181" s="2"/>
      <c r="T181" s="2"/>
      <c r="U181" s="2"/>
      <c r="V181" s="2"/>
      <c r="W181" s="2"/>
      <c r="X181" s="2"/>
      <c r="Y181" s="2"/>
      <c r="Z181" s="2"/>
      <c r="AA181" s="2"/>
      <c r="AB181" s="2"/>
      <c r="AC181" s="2"/>
      <c r="AD181" s="2"/>
      <c r="AE181" s="2"/>
    </row>
    <row r="182" spans="1:32">
      <c r="A182" s="35" t="s">
        <v>171</v>
      </c>
      <c r="B182" s="2"/>
      <c r="C182" s="2"/>
      <c r="D182" s="67"/>
      <c r="E182" s="2"/>
      <c r="F182" s="2"/>
      <c r="G182" s="40"/>
      <c r="H182" s="2"/>
      <c r="I182" s="2"/>
      <c r="J182" s="2"/>
      <c r="K182" s="2"/>
      <c r="L182" s="2"/>
      <c r="M182" s="2"/>
      <c r="N182" s="2"/>
      <c r="O182" s="2"/>
      <c r="P182" s="2"/>
      <c r="Q182" s="2"/>
      <c r="R182" s="2"/>
      <c r="S182" s="2"/>
      <c r="T182" s="2"/>
      <c r="U182" s="2"/>
      <c r="V182" s="2"/>
      <c r="W182" s="2"/>
      <c r="X182" s="2"/>
      <c r="Y182" s="2"/>
      <c r="Z182" s="2"/>
      <c r="AA182" s="2"/>
      <c r="AB182" s="2"/>
      <c r="AC182" s="2"/>
      <c r="AD182" s="2"/>
      <c r="AE182" s="2"/>
    </row>
    <row r="183" spans="1:32">
      <c r="A183" s="53" t="s">
        <v>148</v>
      </c>
      <c r="B183" s="2"/>
      <c r="C183" s="2"/>
      <c r="D183" s="2"/>
      <c r="E183" s="2"/>
      <c r="F183" s="2"/>
      <c r="G183" s="196"/>
      <c r="H183" s="2"/>
      <c r="I183" s="2"/>
      <c r="J183" s="2"/>
      <c r="K183" s="2"/>
      <c r="L183" s="2"/>
      <c r="M183" s="2"/>
      <c r="N183" s="2"/>
      <c r="O183" s="2"/>
      <c r="P183" s="2"/>
      <c r="Q183" s="2"/>
      <c r="R183" s="2"/>
      <c r="S183" s="2"/>
      <c r="T183" s="2"/>
      <c r="U183" s="2"/>
      <c r="V183" s="2"/>
      <c r="W183" s="2"/>
      <c r="X183" s="2"/>
      <c r="Y183" s="2"/>
      <c r="Z183" s="2"/>
      <c r="AA183" s="2"/>
      <c r="AB183" s="2"/>
      <c r="AC183" s="2"/>
      <c r="AD183" s="2"/>
      <c r="AE183" s="2"/>
    </row>
    <row r="184" spans="1:32">
      <c r="A184" s="36" t="s">
        <v>128</v>
      </c>
      <c r="B184" s="2"/>
      <c r="C184" s="2"/>
      <c r="D184" s="2"/>
      <c r="E184" s="2"/>
      <c r="F184" s="2"/>
      <c r="G184" s="40"/>
      <c r="H184" s="2"/>
      <c r="I184" s="2"/>
      <c r="J184" s="2"/>
      <c r="K184" s="2"/>
      <c r="L184" s="2"/>
      <c r="M184" s="2"/>
      <c r="N184" s="2"/>
      <c r="O184" s="2"/>
      <c r="P184" s="2"/>
      <c r="Q184" s="2"/>
      <c r="R184" s="2"/>
      <c r="S184" s="2"/>
      <c r="T184" s="2"/>
      <c r="U184" s="2"/>
      <c r="V184" s="2"/>
      <c r="W184" s="2"/>
      <c r="X184" s="2"/>
      <c r="Y184" s="2"/>
      <c r="Z184" s="2"/>
      <c r="AA184" s="2"/>
      <c r="AB184" s="2"/>
      <c r="AC184" s="2"/>
      <c r="AD184" s="2"/>
      <c r="AE184" s="2"/>
    </row>
    <row r="185" spans="1:32">
      <c r="A185" s="36" t="s">
        <v>129</v>
      </c>
      <c r="B185" s="2"/>
      <c r="C185" s="2"/>
      <c r="D185" s="2"/>
      <c r="E185" s="2"/>
      <c r="F185" s="2"/>
      <c r="G185" s="40"/>
      <c r="H185" s="2"/>
      <c r="I185" s="2"/>
      <c r="J185" s="2"/>
      <c r="K185" s="2"/>
      <c r="L185" s="2"/>
      <c r="M185" s="2"/>
      <c r="N185" s="2"/>
      <c r="O185" s="2"/>
      <c r="P185" s="2"/>
      <c r="Q185" s="2"/>
      <c r="R185" s="2"/>
      <c r="S185" s="2"/>
      <c r="T185" s="2"/>
      <c r="U185" s="2"/>
      <c r="V185" s="2"/>
      <c r="W185" s="2"/>
      <c r="X185" s="2"/>
      <c r="Y185" s="2"/>
      <c r="Z185" s="2"/>
      <c r="AA185" s="2"/>
      <c r="AB185" s="2"/>
      <c r="AC185" s="2"/>
      <c r="AD185" s="2"/>
      <c r="AE185" s="2"/>
    </row>
    <row r="186" spans="1:32">
      <c r="A186" s="36"/>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row>
    <row r="187" spans="1:32">
      <c r="A187" s="36" t="s">
        <v>21</v>
      </c>
      <c r="B187" s="2"/>
      <c r="C187" s="2"/>
      <c r="D187" s="2"/>
      <c r="E187" s="2"/>
      <c r="F187" s="2"/>
      <c r="G187" s="2"/>
      <c r="H187" s="2" t="s">
        <v>81</v>
      </c>
      <c r="I187" s="2"/>
      <c r="J187" s="2"/>
      <c r="K187" s="2"/>
      <c r="L187" s="2"/>
      <c r="M187" s="2"/>
      <c r="N187" s="2"/>
      <c r="O187" s="2"/>
      <c r="P187" s="2"/>
      <c r="Q187" s="2"/>
      <c r="R187" s="2"/>
      <c r="S187" s="2"/>
      <c r="T187" s="2"/>
      <c r="U187" s="2"/>
      <c r="V187" s="2"/>
      <c r="W187" s="2"/>
      <c r="X187" s="2"/>
      <c r="Y187" s="2"/>
      <c r="Z187" s="2"/>
      <c r="AA187" s="2"/>
      <c r="AB187" s="2"/>
      <c r="AC187" s="2"/>
      <c r="AD187" s="2"/>
      <c r="AE187" s="2"/>
    </row>
    <row r="188" spans="1:32" ht="33.75" customHeight="1">
      <c r="A188" s="55"/>
      <c r="B188" s="30" t="s">
        <v>234</v>
      </c>
      <c r="C188" s="56" t="s">
        <v>235</v>
      </c>
      <c r="D188" s="56" t="s">
        <v>31</v>
      </c>
      <c r="E188" s="30" t="s">
        <v>46</v>
      </c>
      <c r="F188" s="185"/>
      <c r="G188" s="197"/>
      <c r="H188" s="213"/>
      <c r="I188" s="213"/>
      <c r="J188" s="56" t="s">
        <v>92</v>
      </c>
      <c r="K188" s="56" t="s">
        <v>235</v>
      </c>
      <c r="L188" s="108" t="s">
        <v>93</v>
      </c>
      <c r="M188" s="278"/>
      <c r="N188" s="30" t="s">
        <v>228</v>
      </c>
      <c r="O188" s="30"/>
      <c r="P188" s="171"/>
      <c r="Q188" s="318" t="s">
        <v>104</v>
      </c>
      <c r="R188" s="320"/>
      <c r="S188" s="322"/>
      <c r="T188" s="325"/>
      <c r="U188" s="325"/>
      <c r="V188" s="325"/>
      <c r="W188" s="2"/>
      <c r="X188" s="2"/>
      <c r="Y188" s="337"/>
      <c r="Z188" s="337"/>
      <c r="AA188" s="337"/>
      <c r="AB188" s="2"/>
      <c r="AC188" s="2"/>
      <c r="AD188" s="2"/>
      <c r="AE188" s="2"/>
    </row>
    <row r="189" spans="1:32" ht="21.75" customHeight="1">
      <c r="A189" s="56" t="s">
        <v>80</v>
      </c>
      <c r="B189" s="74"/>
      <c r="C189" s="122">
        <f>AE6</f>
        <v>0</v>
      </c>
      <c r="D189" s="74"/>
      <c r="E189" s="122">
        <f>40*B189*0.001*C189*D189</f>
        <v>0</v>
      </c>
      <c r="F189" s="185"/>
      <c r="G189" s="197"/>
      <c r="H189" s="214" t="s">
        <v>96</v>
      </c>
      <c r="I189" s="232"/>
      <c r="J189" s="74"/>
      <c r="K189" s="139">
        <f>AE6</f>
        <v>0</v>
      </c>
      <c r="L189" s="80"/>
      <c r="M189" s="106"/>
      <c r="N189" s="290">
        <f>(40*J189*0.001*K189*L189)-(13.1*J189*0.001*K189*L189)</f>
        <v>0</v>
      </c>
      <c r="O189" s="305"/>
      <c r="P189" s="312"/>
      <c r="Q189" s="319"/>
      <c r="R189" s="321"/>
      <c r="S189" s="323"/>
      <c r="T189" s="325"/>
      <c r="U189" s="325"/>
      <c r="V189" s="325"/>
      <c r="W189" s="2"/>
      <c r="X189" s="2"/>
      <c r="Y189" s="337"/>
      <c r="Z189" s="337"/>
      <c r="AA189" s="337"/>
      <c r="AB189" s="2"/>
      <c r="AC189" s="2"/>
      <c r="AD189" s="2"/>
      <c r="AE189" s="2"/>
      <c r="AF189" s="1" t="s">
        <v>117</v>
      </c>
    </row>
    <row r="190" spans="1:32" ht="21.75">
      <c r="A190" s="56" t="s">
        <v>98</v>
      </c>
      <c r="B190" s="74"/>
      <c r="C190" s="122">
        <f>AE6</f>
        <v>0</v>
      </c>
      <c r="D190" s="141"/>
      <c r="E190" s="166">
        <f>13.1*B190*0.001*C190*D190</f>
        <v>0</v>
      </c>
      <c r="F190" s="186"/>
      <c r="G190" s="154"/>
      <c r="H190" s="214" t="s">
        <v>45</v>
      </c>
      <c r="I190" s="232"/>
      <c r="J190" s="74"/>
      <c r="K190" s="139">
        <f>AE6</f>
        <v>0</v>
      </c>
      <c r="L190" s="270"/>
      <c r="M190" s="279"/>
      <c r="N190" s="291">
        <f>(40*J190*0.001*K190*L190)-(13.1*J190*0.001*K190*L190)</f>
        <v>0</v>
      </c>
      <c r="O190" s="306"/>
      <c r="P190" s="313"/>
      <c r="Q190" s="211">
        <f>(E191+N191)</f>
        <v>0</v>
      </c>
      <c r="R190" s="231"/>
      <c r="S190" s="255"/>
      <c r="T190" s="186"/>
      <c r="U190" s="40"/>
      <c r="V190" s="40"/>
      <c r="W190" s="2"/>
      <c r="X190" s="2"/>
      <c r="Y190" s="186"/>
      <c r="Z190" s="40"/>
      <c r="AA190" s="40"/>
      <c r="AB190" s="2"/>
      <c r="AC190" s="2"/>
      <c r="AD190" s="2"/>
      <c r="AE190" s="2"/>
      <c r="AF190" s="2"/>
    </row>
    <row r="191" spans="1:32" ht="14.25">
      <c r="A191" s="44"/>
      <c r="B191" s="40"/>
      <c r="C191" s="40"/>
      <c r="D191" s="142" t="s">
        <v>99</v>
      </c>
      <c r="E191" s="167">
        <f>SUM(E189:E190)</f>
        <v>0</v>
      </c>
      <c r="F191" s="186"/>
      <c r="G191" s="154"/>
      <c r="H191" s="40"/>
      <c r="I191" s="40"/>
      <c r="J191" s="40"/>
      <c r="K191" s="81"/>
      <c r="L191" s="161" t="s">
        <v>99</v>
      </c>
      <c r="M191" s="208"/>
      <c r="N191" s="292">
        <f>SUM(N189:O190)</f>
        <v>0</v>
      </c>
      <c r="O191" s="307"/>
      <c r="P191" s="313"/>
      <c r="Q191" s="313"/>
      <c r="R191" s="268"/>
      <c r="S191" s="40"/>
      <c r="T191" s="40"/>
      <c r="U191" s="40"/>
      <c r="V191" s="2"/>
      <c r="W191" s="2"/>
      <c r="X191" s="2"/>
      <c r="Y191" s="2"/>
      <c r="Z191" s="2"/>
      <c r="AA191" s="2"/>
      <c r="AB191" s="2"/>
      <c r="AC191" s="2"/>
      <c r="AD191" s="2"/>
      <c r="AE191" s="2"/>
      <c r="AF191" s="324">
        <v>0.64</v>
      </c>
    </row>
    <row r="192" spans="1:32">
      <c r="F192" s="186"/>
      <c r="G192" s="154"/>
      <c r="P192" s="314"/>
      <c r="Q192" s="314"/>
      <c r="R192" s="67"/>
      <c r="S192" s="40"/>
      <c r="T192" s="40"/>
      <c r="U192" s="40"/>
      <c r="V192" s="2"/>
      <c r="W192" s="2"/>
      <c r="X192" s="2"/>
      <c r="Y192" s="2"/>
      <c r="Z192" s="2"/>
      <c r="AA192" s="2"/>
      <c r="AB192" s="2"/>
      <c r="AC192" s="2"/>
      <c r="AD192" s="2"/>
      <c r="AE192" s="2"/>
      <c r="AF192" s="2">
        <v>0.54800000000000004</v>
      </c>
    </row>
    <row r="193" spans="1:32">
      <c r="A193" s="57" t="s">
        <v>130</v>
      </c>
      <c r="B193" s="57"/>
      <c r="C193" s="57"/>
      <c r="D193" s="57"/>
      <c r="E193" s="57"/>
      <c r="F193" s="57"/>
      <c r="G193" s="57"/>
      <c r="H193" s="53" t="s">
        <v>130</v>
      </c>
      <c r="I193" s="2"/>
      <c r="J193" s="2"/>
      <c r="K193" s="2"/>
      <c r="L193" s="2"/>
      <c r="M193" s="2"/>
      <c r="N193" s="2"/>
      <c r="O193" s="2"/>
      <c r="P193" s="2"/>
      <c r="Q193" s="2"/>
      <c r="R193" s="2"/>
      <c r="S193" s="2"/>
      <c r="T193" s="2"/>
      <c r="U193" s="2"/>
      <c r="V193" s="2"/>
      <c r="W193" s="2"/>
      <c r="X193" s="2"/>
      <c r="Y193" s="2"/>
      <c r="Z193" s="2"/>
      <c r="AA193" s="2"/>
      <c r="AB193" s="2"/>
      <c r="AC193" s="2"/>
      <c r="AD193" s="2"/>
      <c r="AE193" s="2"/>
      <c r="AF193" s="2">
        <v>0.47399999999999998</v>
      </c>
    </row>
    <row r="194" spans="1:32">
      <c r="A194" s="44" t="s">
        <v>67</v>
      </c>
      <c r="B194" s="2"/>
      <c r="C194" s="2"/>
      <c r="D194" s="2"/>
      <c r="E194" s="2"/>
      <c r="F194" s="2"/>
      <c r="G194" s="2"/>
      <c r="H194" s="44" t="s">
        <v>67</v>
      </c>
      <c r="I194" s="2"/>
      <c r="J194" s="2"/>
      <c r="K194" s="2"/>
      <c r="L194" s="2"/>
      <c r="M194" s="2"/>
      <c r="N194" s="2"/>
      <c r="O194" s="2"/>
      <c r="P194" s="2"/>
      <c r="Q194" s="2"/>
      <c r="R194" s="2"/>
      <c r="S194" s="2"/>
      <c r="T194" s="2"/>
      <c r="U194" s="2"/>
      <c r="V194" s="2"/>
      <c r="W194" s="2"/>
      <c r="X194" s="2"/>
      <c r="Y194" s="2"/>
      <c r="Z194" s="2"/>
      <c r="AA194" s="2"/>
      <c r="AB194" s="2"/>
      <c r="AC194" s="2"/>
      <c r="AD194" s="2"/>
      <c r="AE194" s="2"/>
      <c r="AF194" s="324">
        <v>0.48</v>
      </c>
    </row>
    <row r="195" spans="1:32">
      <c r="A195" s="44"/>
      <c r="B195" s="2"/>
      <c r="C195" s="2"/>
      <c r="D195" s="2"/>
      <c r="E195" s="2"/>
      <c r="F195" s="2"/>
      <c r="G195" s="2"/>
      <c r="H195" s="44"/>
      <c r="I195" s="2"/>
      <c r="J195" s="2"/>
      <c r="K195" s="2"/>
      <c r="L195" s="2"/>
      <c r="M195" s="2"/>
      <c r="N195" s="2"/>
      <c r="O195" s="2"/>
      <c r="P195" s="2"/>
      <c r="Q195" s="2"/>
      <c r="R195" s="2"/>
      <c r="S195" s="2"/>
      <c r="T195" s="2"/>
      <c r="U195" s="2"/>
      <c r="V195" s="2"/>
      <c r="W195" s="2"/>
      <c r="X195" s="2"/>
      <c r="Y195" s="2"/>
      <c r="Z195" s="2"/>
      <c r="AA195" s="2"/>
      <c r="AB195" s="2"/>
      <c r="AC195" s="2"/>
      <c r="AD195" s="2"/>
      <c r="AE195" s="2"/>
      <c r="AF195" s="2">
        <v>0.624</v>
      </c>
    </row>
    <row r="196" spans="1:32">
      <c r="A196" s="35" t="s">
        <v>173</v>
      </c>
      <c r="B196" s="2"/>
      <c r="C196" s="2"/>
      <c r="D196" s="2"/>
      <c r="E196" s="2"/>
      <c r="F196" s="2"/>
      <c r="G196" s="2"/>
      <c r="H196" s="2"/>
      <c r="I196" s="2"/>
      <c r="J196" s="2"/>
      <c r="K196" s="2"/>
      <c r="L196" s="2"/>
      <c r="M196" s="2"/>
      <c r="N196" s="2"/>
      <c r="O196" s="2"/>
      <c r="P196" s="2"/>
      <c r="Q196" s="2"/>
      <c r="R196" s="2"/>
      <c r="S196" s="324"/>
      <c r="T196" s="2"/>
      <c r="U196" s="2"/>
      <c r="V196" s="2"/>
      <c r="W196" s="2"/>
      <c r="X196" s="2"/>
      <c r="Y196" s="2"/>
      <c r="Z196" s="2"/>
      <c r="AA196" s="2"/>
      <c r="AB196" s="2"/>
      <c r="AC196" s="2"/>
      <c r="AD196" s="2"/>
      <c r="AE196" s="2"/>
      <c r="AF196" s="2">
        <v>0.49299999999999999</v>
      </c>
    </row>
    <row r="197" spans="1:32">
      <c r="A197" s="41" t="s">
        <v>121</v>
      </c>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v>0.69399999999999995</v>
      </c>
    </row>
    <row r="198" spans="1:32">
      <c r="A198" s="36" t="s">
        <v>94</v>
      </c>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v>0.52900000000000003</v>
      </c>
    </row>
    <row r="199" spans="1:32">
      <c r="A199" s="36" t="s">
        <v>118</v>
      </c>
      <c r="B199" s="2"/>
      <c r="C199" s="2"/>
      <c r="D199" s="67"/>
      <c r="E199" s="2"/>
      <c r="F199" s="2"/>
      <c r="G199" s="40"/>
      <c r="H199" s="2"/>
      <c r="I199" s="2"/>
      <c r="J199" s="2"/>
      <c r="K199" s="2"/>
      <c r="L199" s="2"/>
      <c r="M199" s="2"/>
      <c r="N199" s="2"/>
      <c r="O199" s="2"/>
      <c r="P199" s="2"/>
      <c r="Q199" s="2"/>
      <c r="R199" s="2"/>
      <c r="S199" s="324"/>
      <c r="T199" s="2"/>
      <c r="U199" s="2"/>
      <c r="V199" s="2"/>
      <c r="W199" s="2"/>
      <c r="X199" s="2"/>
      <c r="Y199" s="2"/>
      <c r="Z199" s="2"/>
      <c r="AA199" s="2"/>
      <c r="AB199" s="2"/>
      <c r="AC199" s="2"/>
      <c r="AD199" s="2"/>
      <c r="AE199" s="2"/>
      <c r="AF199" s="2">
        <v>0.48299999999999998</v>
      </c>
    </row>
    <row r="200" spans="1:32">
      <c r="A200" s="36"/>
      <c r="B200" s="2"/>
      <c r="C200" s="2"/>
      <c r="D200" s="67"/>
      <c r="E200" s="2"/>
      <c r="F200" s="2"/>
      <c r="G200" s="40"/>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v>0.78900000000000003</v>
      </c>
    </row>
    <row r="201" spans="1:32">
      <c r="A201" s="58" t="s">
        <v>236</v>
      </c>
      <c r="B201" s="89"/>
      <c r="C201" s="89"/>
      <c r="D201" s="143">
        <f>P6*0.008</f>
        <v>0</v>
      </c>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1" t="s">
        <v>119</v>
      </c>
    </row>
    <row r="202" spans="1:32">
      <c r="A202" s="59"/>
      <c r="B202" s="90"/>
      <c r="C202" s="90"/>
      <c r="D202" s="144"/>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row>
    <row r="203" spans="1:32">
      <c r="A203" s="36" t="s">
        <v>131</v>
      </c>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row>
    <row r="204" spans="1:32">
      <c r="A204" s="36" t="s">
        <v>243</v>
      </c>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row>
    <row r="205" spans="1:32">
      <c r="A205" s="44" t="s">
        <v>67</v>
      </c>
      <c r="B205" s="44"/>
      <c r="C205" s="44"/>
      <c r="D205" s="44"/>
      <c r="E205" s="44"/>
      <c r="F205" s="44"/>
      <c r="G205" s="44"/>
      <c r="H205" s="2"/>
      <c r="I205" s="2"/>
      <c r="J205" s="2"/>
      <c r="K205" s="2"/>
      <c r="L205" s="2"/>
      <c r="M205" s="2"/>
      <c r="N205" s="2"/>
      <c r="O205" s="2"/>
      <c r="P205" s="2"/>
      <c r="Q205" s="2"/>
      <c r="R205" s="2"/>
      <c r="S205" s="2"/>
      <c r="T205" s="2"/>
      <c r="U205" s="2"/>
      <c r="V205" s="2"/>
      <c r="W205" s="2"/>
      <c r="X205" s="2"/>
      <c r="Y205" s="2"/>
      <c r="Z205" s="2"/>
      <c r="AA205" s="2"/>
      <c r="AB205" s="2"/>
      <c r="AC205" s="2"/>
      <c r="AD205" s="2"/>
      <c r="AE205" s="2"/>
    </row>
    <row r="206" spans="1:32">
      <c r="A206" s="60"/>
      <c r="B206" s="60"/>
      <c r="C206" s="60"/>
      <c r="D206" s="145"/>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row>
    <row r="207" spans="1:32">
      <c r="A207" s="35" t="s">
        <v>175</v>
      </c>
      <c r="B207" s="60"/>
      <c r="C207" s="60"/>
      <c r="D207" s="145"/>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row>
    <row r="208" spans="1:32">
      <c r="A208" s="36" t="s">
        <v>61</v>
      </c>
      <c r="B208" s="60"/>
      <c r="C208" s="60"/>
      <c r="D208" s="145"/>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row>
    <row r="209" spans="1:31">
      <c r="A209" s="36" t="s">
        <v>140</v>
      </c>
      <c r="B209" s="60"/>
      <c r="C209" s="60"/>
      <c r="D209" s="145"/>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row>
    <row r="210" spans="1:31" ht="56.25" customHeight="1">
      <c r="A210" s="61"/>
      <c r="B210" s="50" t="s">
        <v>101</v>
      </c>
      <c r="C210" s="30" t="s">
        <v>102</v>
      </c>
      <c r="D210" s="30" t="s">
        <v>31</v>
      </c>
      <c r="E210" s="56" t="s">
        <v>220</v>
      </c>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row>
    <row r="211" spans="1:31" ht="24.75" customHeight="1">
      <c r="A211" s="50" t="s">
        <v>103</v>
      </c>
      <c r="B211" s="91"/>
      <c r="C211" s="91"/>
      <c r="D211" s="141"/>
      <c r="E211" s="52">
        <f>D217*B211*C211*D211</f>
        <v>0</v>
      </c>
      <c r="F211" s="2"/>
      <c r="G211" s="198" t="s">
        <v>75</v>
      </c>
      <c r="H211" s="215"/>
      <c r="I211" s="233">
        <f>E212*AA6</f>
        <v>0</v>
      </c>
      <c r="J211" s="2"/>
      <c r="K211" s="2"/>
      <c r="L211" s="2"/>
      <c r="M211" s="2"/>
      <c r="N211" s="2"/>
      <c r="O211" s="2"/>
      <c r="P211" s="2"/>
      <c r="Q211" s="2"/>
      <c r="R211" s="2"/>
      <c r="S211" s="2"/>
      <c r="T211" s="2"/>
      <c r="U211" s="2"/>
      <c r="V211" s="2"/>
      <c r="W211" s="2"/>
      <c r="X211" s="2"/>
      <c r="Y211" s="2"/>
      <c r="Z211" s="2"/>
      <c r="AA211" s="2"/>
      <c r="AB211" s="2"/>
      <c r="AC211" s="2"/>
      <c r="AD211" s="2"/>
      <c r="AE211" s="2"/>
    </row>
    <row r="212" spans="1:31" ht="14.25">
      <c r="A212" s="60"/>
      <c r="B212" s="60"/>
      <c r="C212" s="60"/>
      <c r="D212" s="146" t="s">
        <v>99</v>
      </c>
      <c r="E212" s="168">
        <f>SUM(E211:E211)</f>
        <v>0</v>
      </c>
      <c r="F212" s="2"/>
      <c r="G212" s="199"/>
      <c r="H212" s="199"/>
      <c r="I212" s="70"/>
      <c r="J212" s="2"/>
      <c r="K212" s="2"/>
      <c r="L212" s="2"/>
      <c r="M212" s="2"/>
      <c r="N212" s="2"/>
      <c r="O212" s="2"/>
      <c r="P212" s="2"/>
      <c r="Q212" s="2"/>
      <c r="R212" s="2"/>
      <c r="S212" s="2"/>
      <c r="T212" s="2"/>
      <c r="U212" s="2"/>
      <c r="V212" s="2"/>
      <c r="W212" s="2"/>
      <c r="X212" s="2"/>
      <c r="Y212" s="2"/>
      <c r="Z212" s="2"/>
      <c r="AA212" s="2"/>
      <c r="AB212" s="2"/>
      <c r="AC212" s="2"/>
      <c r="AD212" s="2"/>
      <c r="AE212" s="2"/>
    </row>
    <row r="213" spans="1:31">
      <c r="F213" s="2"/>
      <c r="G213" s="2"/>
      <c r="H213" s="2"/>
      <c r="I213" s="154"/>
      <c r="J213" s="2"/>
      <c r="K213" s="2"/>
      <c r="L213" s="2"/>
      <c r="M213" s="2"/>
      <c r="N213" s="2"/>
      <c r="O213" s="2"/>
      <c r="P213" s="2"/>
      <c r="Q213" s="2"/>
      <c r="R213" s="2"/>
      <c r="S213" s="2"/>
      <c r="T213" s="2"/>
      <c r="U213" s="2"/>
      <c r="V213" s="2"/>
      <c r="W213" s="2"/>
      <c r="X213" s="2"/>
      <c r="Y213" s="2"/>
      <c r="Z213" s="2"/>
      <c r="AA213" s="2"/>
      <c r="AB213" s="2"/>
      <c r="AC213" s="2"/>
      <c r="AD213" s="2"/>
      <c r="AE213" s="2"/>
    </row>
    <row r="214" spans="1:31">
      <c r="A214" s="60"/>
      <c r="B214" s="60"/>
      <c r="C214" s="60"/>
      <c r="D214" s="145"/>
      <c r="E214" s="169"/>
      <c r="F214" s="2"/>
      <c r="G214" s="2"/>
      <c r="H214" s="2"/>
      <c r="I214" s="154"/>
      <c r="J214" s="2"/>
      <c r="K214" s="2"/>
      <c r="L214" s="2"/>
      <c r="M214" s="2"/>
      <c r="N214" s="2"/>
      <c r="O214" s="2"/>
      <c r="P214" s="2"/>
      <c r="Q214" s="2"/>
      <c r="R214" s="2"/>
      <c r="S214" s="2"/>
      <c r="T214" s="2"/>
      <c r="U214" s="2"/>
      <c r="V214" s="2"/>
      <c r="W214" s="2"/>
      <c r="X214" s="2"/>
      <c r="Y214" s="2"/>
      <c r="Z214" s="2"/>
      <c r="AA214" s="2"/>
      <c r="AB214" s="2"/>
      <c r="AC214" s="2"/>
      <c r="AD214" s="2"/>
      <c r="AE214" s="2"/>
    </row>
    <row r="215" spans="1:31">
      <c r="A215" s="44" t="s">
        <v>138</v>
      </c>
      <c r="B215" s="44"/>
      <c r="C215" s="44"/>
      <c r="D215" s="44"/>
      <c r="E215" s="44"/>
      <c r="F215" s="2"/>
      <c r="G215" s="2"/>
      <c r="H215" s="2"/>
      <c r="I215" s="154"/>
      <c r="J215" s="2"/>
      <c r="K215" s="2"/>
      <c r="L215" s="2"/>
      <c r="M215" s="2"/>
      <c r="N215" s="2"/>
      <c r="O215" s="2"/>
      <c r="P215" s="2"/>
      <c r="Q215" s="2"/>
      <c r="R215" s="2"/>
      <c r="S215" s="2"/>
      <c r="T215" s="2"/>
      <c r="U215" s="2"/>
      <c r="V215" s="2"/>
      <c r="W215" s="2"/>
      <c r="X215" s="2"/>
      <c r="Y215" s="2"/>
      <c r="Z215" s="2"/>
      <c r="AA215" s="2"/>
      <c r="AB215" s="2"/>
      <c r="AC215" s="2"/>
      <c r="AD215" s="2"/>
      <c r="AE215" s="2"/>
    </row>
    <row r="216" spans="1:31" ht="31.5" customHeight="1">
      <c r="A216" s="62"/>
      <c r="B216" s="63" t="s">
        <v>106</v>
      </c>
      <c r="C216" s="63"/>
      <c r="D216" s="147" t="s">
        <v>107</v>
      </c>
      <c r="E216" s="147"/>
      <c r="F216" s="2"/>
      <c r="G216" s="2"/>
      <c r="H216" s="2"/>
      <c r="I216" s="154"/>
      <c r="J216" s="2"/>
      <c r="K216" s="2"/>
      <c r="L216" s="2"/>
      <c r="M216" s="2"/>
      <c r="N216" s="2"/>
      <c r="O216" s="2"/>
      <c r="P216" s="2"/>
      <c r="Q216" s="2"/>
      <c r="R216" s="2"/>
      <c r="S216" s="2"/>
      <c r="T216" s="2"/>
      <c r="U216" s="2"/>
      <c r="V216" s="2"/>
      <c r="W216" s="2"/>
      <c r="X216" s="2"/>
      <c r="Y216" s="2"/>
      <c r="Z216" s="2"/>
      <c r="AA216" s="2"/>
      <c r="AB216" s="2"/>
      <c r="AC216" s="2"/>
      <c r="AD216" s="2"/>
      <c r="AE216" s="2"/>
    </row>
    <row r="217" spans="1:31">
      <c r="A217" s="63" t="s">
        <v>103</v>
      </c>
      <c r="B217" s="92">
        <v>873</v>
      </c>
      <c r="C217" s="123"/>
      <c r="D217" s="148">
        <f>B217/365/24</f>
        <v>9.9657534246575349e-002</v>
      </c>
      <c r="E217" s="170"/>
      <c r="F217" s="2"/>
      <c r="G217" s="2"/>
      <c r="H217" s="2"/>
      <c r="I217" s="154"/>
      <c r="J217" s="2"/>
      <c r="K217" s="2"/>
      <c r="L217" s="2"/>
      <c r="M217" s="2"/>
      <c r="N217" s="2"/>
      <c r="O217" s="2"/>
      <c r="P217" s="2"/>
      <c r="Q217" s="2"/>
      <c r="R217" s="2"/>
      <c r="S217" s="2"/>
      <c r="T217" s="2"/>
      <c r="U217" s="2"/>
      <c r="V217" s="2"/>
      <c r="W217" s="2"/>
      <c r="X217" s="2"/>
      <c r="Y217" s="2"/>
      <c r="Z217" s="2"/>
      <c r="AA217" s="2"/>
      <c r="AB217" s="2"/>
      <c r="AC217" s="2"/>
      <c r="AD217" s="2"/>
      <c r="AE217" s="2"/>
    </row>
    <row r="218" spans="1:31">
      <c r="A218" s="44" t="s">
        <v>108</v>
      </c>
      <c r="B218" s="44"/>
      <c r="C218" s="44"/>
      <c r="D218" s="44"/>
      <c r="E218" s="44"/>
      <c r="F218" s="44"/>
      <c r="G218" s="2"/>
      <c r="H218" s="2"/>
      <c r="I218" s="154"/>
      <c r="J218" s="2"/>
      <c r="K218" s="2"/>
      <c r="L218" s="2"/>
      <c r="M218" s="2"/>
      <c r="N218" s="2"/>
      <c r="O218" s="2"/>
      <c r="P218" s="2"/>
      <c r="Q218" s="2"/>
      <c r="R218" s="2"/>
      <c r="S218" s="2"/>
      <c r="T218" s="2"/>
      <c r="U218" s="2"/>
      <c r="V218" s="2"/>
      <c r="W218" s="2"/>
      <c r="X218" s="2"/>
      <c r="Y218" s="2"/>
      <c r="Z218" s="2"/>
      <c r="AA218" s="2"/>
      <c r="AB218" s="2"/>
      <c r="AC218" s="2"/>
      <c r="AD218" s="2"/>
      <c r="AE218" s="2"/>
    </row>
    <row r="219" spans="1:31">
      <c r="A219" s="60"/>
      <c r="B219" s="60"/>
      <c r="C219" s="60"/>
      <c r="D219" s="145"/>
      <c r="E219" s="2"/>
      <c r="F219" s="2"/>
      <c r="G219" s="2"/>
      <c r="H219" s="2"/>
      <c r="I219" s="154"/>
      <c r="J219" s="2"/>
      <c r="K219" s="2"/>
      <c r="L219" s="2"/>
      <c r="M219" s="2"/>
      <c r="N219" s="2"/>
      <c r="O219" s="2"/>
      <c r="P219" s="2"/>
      <c r="Q219" s="2"/>
      <c r="R219" s="2"/>
      <c r="S219" s="2"/>
      <c r="T219" s="2"/>
      <c r="U219" s="2"/>
      <c r="V219" s="2"/>
      <c r="W219" s="2"/>
      <c r="X219" s="2"/>
      <c r="Y219" s="2"/>
      <c r="Z219" s="2"/>
      <c r="AA219" s="2"/>
      <c r="AB219" s="2"/>
      <c r="AC219" s="2"/>
      <c r="AD219" s="2"/>
      <c r="AE219" s="2"/>
    </row>
    <row r="220" spans="1:31">
      <c r="A220" s="35" t="s">
        <v>174</v>
      </c>
      <c r="B220" s="60"/>
      <c r="C220" s="60"/>
      <c r="D220" s="145"/>
      <c r="E220" s="2"/>
      <c r="F220" s="2"/>
      <c r="G220" s="2"/>
      <c r="H220" s="2"/>
      <c r="I220" s="154"/>
      <c r="J220" s="2"/>
      <c r="K220" s="2"/>
      <c r="L220" s="2"/>
      <c r="M220" s="2"/>
      <c r="N220" s="2"/>
      <c r="O220" s="2"/>
      <c r="P220" s="2"/>
      <c r="Q220" s="2"/>
      <c r="R220" s="2"/>
      <c r="S220" s="2"/>
      <c r="T220" s="2"/>
      <c r="U220" s="2"/>
      <c r="V220" s="2"/>
      <c r="W220" s="2"/>
      <c r="X220" s="2"/>
      <c r="Y220" s="2"/>
      <c r="Z220" s="2"/>
      <c r="AA220" s="2"/>
      <c r="AB220" s="2"/>
      <c r="AC220" s="2"/>
      <c r="AD220" s="2"/>
      <c r="AE220" s="2"/>
    </row>
    <row r="221" spans="1:31" ht="14.25">
      <c r="A221" s="44" t="s">
        <v>133</v>
      </c>
      <c r="B221" s="44"/>
      <c r="C221" s="44"/>
      <c r="D221" s="44"/>
      <c r="E221" s="44"/>
      <c r="F221" s="44"/>
      <c r="G221" s="44"/>
      <c r="H221" s="2"/>
      <c r="I221" s="154"/>
      <c r="J221" s="2"/>
      <c r="K221" s="2"/>
      <c r="L221" s="2"/>
      <c r="M221" s="2"/>
      <c r="N221" s="2"/>
      <c r="O221" s="2"/>
      <c r="P221" s="2"/>
      <c r="Q221" s="2"/>
      <c r="R221" s="2"/>
      <c r="S221" s="2"/>
      <c r="T221" s="2"/>
      <c r="U221" s="2"/>
      <c r="V221" s="2"/>
      <c r="W221" s="2"/>
      <c r="X221" s="2"/>
      <c r="Y221" s="2"/>
      <c r="Z221" s="2"/>
      <c r="AA221" s="2"/>
      <c r="AB221" s="2"/>
      <c r="AC221" s="2"/>
      <c r="AD221" s="2"/>
      <c r="AE221" s="2"/>
    </row>
    <row r="222" spans="1:31" ht="60" customHeight="1">
      <c r="A222" s="61"/>
      <c r="B222" s="30" t="s">
        <v>109</v>
      </c>
      <c r="C222" s="30" t="s">
        <v>237</v>
      </c>
      <c r="D222" s="30"/>
      <c r="E222" s="171"/>
      <c r="F222" s="2"/>
      <c r="G222" s="200" t="s">
        <v>164</v>
      </c>
      <c r="H222" s="216"/>
      <c r="I222" s="234">
        <f>C226</f>
        <v>0</v>
      </c>
      <c r="J222" s="2"/>
      <c r="K222" s="2"/>
      <c r="L222" s="2"/>
      <c r="M222" s="2"/>
      <c r="N222" s="2"/>
      <c r="O222" s="2"/>
      <c r="P222" s="2"/>
      <c r="Q222" s="2"/>
      <c r="R222" s="2"/>
      <c r="S222" s="2"/>
      <c r="T222" s="2"/>
      <c r="U222" s="2"/>
      <c r="V222" s="2"/>
      <c r="W222" s="2"/>
      <c r="X222" s="2"/>
      <c r="Y222" s="2"/>
      <c r="Z222" s="2"/>
      <c r="AA222" s="2"/>
      <c r="AB222" s="2"/>
      <c r="AC222" s="2"/>
      <c r="AD222" s="2"/>
      <c r="AE222" s="2"/>
    </row>
    <row r="223" spans="1:31">
      <c r="A223" s="50" t="s">
        <v>24</v>
      </c>
      <c r="B223" s="91"/>
      <c r="C223" s="124">
        <f>IFERROR(P6*0.028/AA6*B223,0)</f>
        <v>0</v>
      </c>
      <c r="D223" s="149"/>
      <c r="E223" s="70"/>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row>
    <row r="224" spans="1:31">
      <c r="A224" s="50" t="s">
        <v>272</v>
      </c>
      <c r="B224" s="91"/>
      <c r="C224" s="124">
        <f>IFERROR(P6*0.028/AA6*B224,0)</f>
        <v>0</v>
      </c>
      <c r="D224" s="149"/>
      <c r="E224" s="70"/>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row>
    <row r="225" spans="1:31" ht="14.25">
      <c r="A225" s="50" t="s">
        <v>273</v>
      </c>
      <c r="B225" s="93"/>
      <c r="C225" s="125">
        <f>IFERROR(P6*0.028/AA6*B225,0)</f>
        <v>0</v>
      </c>
      <c r="D225" s="150"/>
      <c r="E225" s="70"/>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row>
    <row r="226" spans="1:31" ht="14.25">
      <c r="A226" s="60"/>
      <c r="B226" s="94" t="s">
        <v>99</v>
      </c>
      <c r="C226" s="126">
        <f>SUM(C223:D225)</f>
        <v>0</v>
      </c>
      <c r="D226" s="151"/>
      <c r="E226" s="70"/>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row>
    <row r="227" spans="1:31">
      <c r="A227" s="44" t="s">
        <v>134</v>
      </c>
      <c r="B227" s="44"/>
      <c r="C227" s="44"/>
      <c r="D227" s="44"/>
      <c r="E227" s="44"/>
      <c r="F227" s="44"/>
      <c r="G227" s="44"/>
      <c r="H227" s="2"/>
      <c r="I227" s="154"/>
      <c r="J227" s="2"/>
      <c r="K227" s="2"/>
      <c r="L227" s="2"/>
      <c r="M227" s="2"/>
      <c r="N227" s="2"/>
      <c r="O227" s="2"/>
      <c r="P227" s="2"/>
      <c r="Q227" s="2"/>
      <c r="R227" s="2"/>
      <c r="S227" s="2"/>
      <c r="T227" s="2"/>
      <c r="U227" s="2"/>
      <c r="V227" s="2"/>
      <c r="W227" s="2"/>
      <c r="X227" s="2"/>
      <c r="Y227" s="2"/>
      <c r="Z227" s="2"/>
      <c r="AA227" s="2"/>
      <c r="AB227" s="2"/>
      <c r="AC227" s="2"/>
      <c r="AD227" s="2"/>
      <c r="AE227" s="2"/>
    </row>
    <row r="228" spans="1:31">
      <c r="A228" s="44" t="s">
        <v>67</v>
      </c>
      <c r="B228" s="44"/>
      <c r="C228" s="44"/>
      <c r="D228" s="44"/>
      <c r="E228" s="44"/>
      <c r="F228" s="44"/>
      <c r="G228" s="44"/>
      <c r="H228" s="2"/>
      <c r="I228" s="154"/>
      <c r="J228" s="2"/>
      <c r="K228" s="2"/>
      <c r="L228" s="2"/>
      <c r="M228" s="2"/>
      <c r="N228" s="2"/>
      <c r="O228" s="2"/>
      <c r="P228" s="2"/>
      <c r="Q228" s="2"/>
      <c r="R228" s="2"/>
      <c r="S228" s="2"/>
      <c r="T228" s="2"/>
      <c r="U228" s="2"/>
      <c r="V228" s="2"/>
      <c r="W228" s="2"/>
      <c r="X228" s="2"/>
      <c r="Y228" s="2"/>
      <c r="Z228" s="2"/>
      <c r="AA228" s="2"/>
      <c r="AB228" s="2"/>
      <c r="AC228" s="2"/>
      <c r="AD228" s="2"/>
      <c r="AE228" s="2"/>
    </row>
    <row r="229" spans="1:31">
      <c r="A229" s="44"/>
      <c r="B229" s="60"/>
      <c r="C229" s="60"/>
      <c r="D229" s="145"/>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row>
    <row r="230" spans="1:31">
      <c r="A230" s="35" t="s">
        <v>113</v>
      </c>
      <c r="B230" s="60"/>
      <c r="C230" s="60"/>
      <c r="D230" s="145"/>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row>
    <row r="231" spans="1:31">
      <c r="A231" s="53" t="s">
        <v>150</v>
      </c>
      <c r="B231" s="2"/>
      <c r="C231" s="2"/>
      <c r="D231" s="2"/>
      <c r="E231" s="2"/>
      <c r="F231" s="2"/>
      <c r="G231" s="201"/>
      <c r="H231" s="196"/>
      <c r="I231" s="196"/>
      <c r="J231" s="2"/>
      <c r="K231" s="2"/>
      <c r="L231" s="2"/>
      <c r="M231" s="2"/>
      <c r="N231" s="2"/>
      <c r="O231" s="2"/>
      <c r="P231" s="2"/>
      <c r="Q231" s="2"/>
      <c r="R231" s="2"/>
      <c r="S231" s="2"/>
      <c r="T231" s="2"/>
      <c r="U231" s="2"/>
      <c r="V231" s="2"/>
      <c r="W231" s="2"/>
      <c r="X231" s="2"/>
      <c r="Y231" s="2"/>
      <c r="Z231" s="2"/>
      <c r="AA231" s="2"/>
      <c r="AB231" s="2"/>
      <c r="AC231" s="2"/>
      <c r="AD231" s="2"/>
      <c r="AE231" s="2"/>
    </row>
    <row r="232" spans="1:31">
      <c r="A232" s="36" t="s">
        <v>135</v>
      </c>
      <c r="B232" s="60"/>
      <c r="C232" s="60"/>
      <c r="D232" s="145"/>
      <c r="E232" s="2"/>
      <c r="F232" s="2"/>
      <c r="G232" s="40"/>
      <c r="H232" s="40"/>
      <c r="I232" s="40"/>
      <c r="J232" s="2"/>
      <c r="K232" s="2"/>
      <c r="L232" s="2"/>
      <c r="M232" s="2"/>
      <c r="N232" s="2"/>
      <c r="O232" s="2"/>
      <c r="P232" s="2"/>
      <c r="Q232" s="2"/>
      <c r="R232" s="2"/>
      <c r="S232" s="2"/>
      <c r="T232" s="2"/>
      <c r="U232" s="2"/>
      <c r="V232" s="2"/>
      <c r="W232" s="2"/>
      <c r="X232" s="2"/>
      <c r="Y232" s="2"/>
      <c r="Z232" s="2"/>
      <c r="AA232" s="2"/>
      <c r="AB232" s="2"/>
      <c r="AC232" s="2"/>
      <c r="AD232" s="2"/>
      <c r="AE232" s="2"/>
    </row>
    <row r="233" spans="1:31">
      <c r="A233" s="36" t="s">
        <v>118</v>
      </c>
      <c r="B233" s="60"/>
      <c r="C233" s="60"/>
      <c r="D233" s="145"/>
      <c r="E233" s="2"/>
      <c r="F233" s="2"/>
      <c r="G233" s="40"/>
      <c r="H233" s="40"/>
      <c r="I233" s="2"/>
      <c r="J233" s="2"/>
      <c r="K233" s="2"/>
      <c r="L233" s="2"/>
      <c r="M233" s="2"/>
      <c r="N233" s="2"/>
      <c r="O233" s="2"/>
      <c r="P233" s="2"/>
      <c r="Q233" s="2"/>
      <c r="R233" s="2"/>
      <c r="S233" s="2"/>
      <c r="T233" s="2"/>
      <c r="U233" s="2"/>
      <c r="V233" s="2"/>
      <c r="W233" s="2"/>
      <c r="X233" s="2"/>
      <c r="Y233" s="2"/>
      <c r="Z233" s="2"/>
      <c r="AA233" s="2"/>
      <c r="AB233" s="2"/>
      <c r="AC233" s="2"/>
      <c r="AD233" s="2"/>
      <c r="AE233" s="2"/>
    </row>
    <row r="234" spans="1:31" ht="14.25">
      <c r="A234" s="36" t="s">
        <v>17</v>
      </c>
      <c r="B234" s="60"/>
      <c r="C234" s="60"/>
      <c r="D234" s="145"/>
      <c r="E234" s="2"/>
      <c r="F234" s="2"/>
      <c r="G234" s="40"/>
      <c r="H234" s="2"/>
      <c r="I234" s="2"/>
      <c r="J234" s="2"/>
      <c r="K234" s="2"/>
      <c r="L234" s="2"/>
      <c r="M234" s="2"/>
      <c r="N234" s="2"/>
      <c r="O234" s="2"/>
      <c r="P234" s="2"/>
      <c r="Q234" s="2"/>
      <c r="R234" s="2"/>
      <c r="S234" s="2"/>
      <c r="T234" s="2"/>
      <c r="U234" s="2"/>
      <c r="V234" s="2"/>
      <c r="W234" s="2"/>
      <c r="X234" s="2"/>
      <c r="Y234" s="2"/>
      <c r="Z234" s="2"/>
      <c r="AA234" s="2"/>
      <c r="AB234" s="2"/>
      <c r="AC234" s="2"/>
      <c r="AD234" s="2"/>
      <c r="AE234" s="2"/>
    </row>
    <row r="235" spans="1:31" ht="33.75" customHeight="1">
      <c r="A235" s="64" t="s">
        <v>55</v>
      </c>
      <c r="B235" s="95"/>
      <c r="C235" s="127" t="s">
        <v>238</v>
      </c>
      <c r="D235" s="152"/>
      <c r="E235" s="172"/>
      <c r="F235" s="44"/>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row>
    <row r="236" spans="1:31" ht="14.25">
      <c r="A236" s="65">
        <f>P6</f>
        <v>0</v>
      </c>
      <c r="B236" s="96"/>
      <c r="C236" s="128">
        <f>IFERROR(A236*0.28*0.3,0)</f>
        <v>0</v>
      </c>
      <c r="D236" s="153"/>
      <c r="E236" s="173"/>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row>
    <row r="237" spans="1:31">
      <c r="A237" s="36" t="s">
        <v>136</v>
      </c>
      <c r="B237" s="60"/>
      <c r="C237" s="60"/>
      <c r="D237" s="145"/>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row>
    <row r="238" spans="1:31">
      <c r="A238" s="43" t="s">
        <v>125</v>
      </c>
      <c r="B238" s="87"/>
      <c r="C238" s="116"/>
      <c r="D238" s="135"/>
      <c r="E238" s="135"/>
      <c r="F238" s="36"/>
      <c r="G238" s="135"/>
      <c r="H238" s="135"/>
      <c r="I238" s="36"/>
      <c r="J238" s="36"/>
      <c r="K238" s="36"/>
      <c r="L238" s="36"/>
      <c r="M238" s="36"/>
      <c r="N238" s="36"/>
      <c r="O238" s="36"/>
      <c r="P238" s="36"/>
      <c r="Q238" s="36"/>
      <c r="R238" s="36"/>
      <c r="S238" s="36"/>
      <c r="T238" s="36"/>
      <c r="U238" s="36"/>
    </row>
    <row r="239" spans="1:31">
      <c r="A239" s="36" t="s">
        <v>14</v>
      </c>
      <c r="B239" s="60"/>
      <c r="C239" s="60"/>
      <c r="D239" s="145"/>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row>
    <row r="240" spans="1:31">
      <c r="A240" s="36"/>
      <c r="B240" s="60"/>
      <c r="C240" s="60"/>
      <c r="D240" s="145"/>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row>
    <row r="241" spans="1:31">
      <c r="A241" s="36"/>
      <c r="B241" s="60"/>
      <c r="C241" s="60"/>
      <c r="D241" s="145"/>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row>
    <row r="242" spans="1:31" ht="13.5" customHeight="1">
      <c r="A242" s="5" t="s">
        <v>176</v>
      </c>
      <c r="B242" s="5"/>
      <c r="C242" s="5"/>
      <c r="D242" s="5"/>
      <c r="E242" s="5"/>
      <c r="F242" s="5"/>
      <c r="G242" s="5"/>
      <c r="H242" s="5"/>
      <c r="I242" s="2"/>
      <c r="J242" s="2"/>
      <c r="K242" s="2"/>
      <c r="L242" s="2"/>
      <c r="M242" s="2"/>
      <c r="N242" s="2"/>
      <c r="O242" s="2"/>
      <c r="P242" s="2"/>
      <c r="Q242" s="2"/>
      <c r="R242" s="2"/>
      <c r="S242" s="2"/>
      <c r="T242" s="2"/>
      <c r="U242" s="2"/>
      <c r="V242" s="2"/>
      <c r="W242" s="2"/>
      <c r="X242" s="2"/>
      <c r="Y242" s="2"/>
      <c r="Z242" s="2"/>
      <c r="AA242" s="2"/>
      <c r="AB242" s="2"/>
      <c r="AC242" s="2"/>
      <c r="AD242" s="2"/>
      <c r="AE242" s="2"/>
    </row>
    <row r="243" spans="1:31" ht="13.5" customHeight="1">
      <c r="A243" s="5"/>
      <c r="B243" s="5"/>
      <c r="C243" s="5"/>
      <c r="D243" s="5"/>
      <c r="E243" s="5"/>
      <c r="F243" s="5"/>
      <c r="G243" s="5"/>
      <c r="H243" s="5"/>
      <c r="I243" s="2"/>
      <c r="J243" s="2"/>
      <c r="K243" s="2"/>
      <c r="L243" s="2"/>
      <c r="M243" s="2"/>
      <c r="N243" s="2"/>
      <c r="O243" s="2"/>
      <c r="P243" s="2"/>
      <c r="Q243" s="2"/>
      <c r="R243" s="2"/>
      <c r="S243" s="2"/>
      <c r="T243" s="2"/>
      <c r="U243" s="2"/>
      <c r="V243" s="2"/>
      <c r="W243" s="2"/>
      <c r="X243" s="2"/>
      <c r="Y243" s="2"/>
      <c r="Z243" s="2"/>
      <c r="AA243" s="2"/>
      <c r="AB243" s="2"/>
      <c r="AC243" s="2"/>
      <c r="AD243" s="2"/>
      <c r="AE243" s="2"/>
    </row>
    <row r="244" spans="1:31" ht="17.25" customHeight="1">
      <c r="A244" s="5" t="s">
        <v>177</v>
      </c>
      <c r="B244" s="5"/>
      <c r="C244" s="5"/>
      <c r="D244" s="5"/>
      <c r="E244" s="5"/>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row>
    <row r="245" spans="1:31" ht="13.5" customHeight="1">
      <c r="A245" s="2" t="s">
        <v>178</v>
      </c>
      <c r="B245" s="5"/>
      <c r="C245" s="5"/>
      <c r="D245" s="5"/>
      <c r="E245" s="5"/>
      <c r="F245" s="5"/>
      <c r="G245" s="5"/>
      <c r="H245" s="5"/>
      <c r="I245" s="2"/>
      <c r="J245" s="2"/>
      <c r="K245" s="2"/>
      <c r="L245" s="2"/>
      <c r="M245" s="2"/>
      <c r="N245" s="2"/>
      <c r="O245" s="2"/>
      <c r="P245" s="2"/>
      <c r="Q245" s="2"/>
      <c r="R245" s="2"/>
      <c r="S245" s="2"/>
      <c r="T245" s="2"/>
      <c r="U245" s="2"/>
      <c r="V245" s="2"/>
      <c r="W245" s="2"/>
      <c r="X245" s="2"/>
      <c r="Y245" s="2"/>
      <c r="Z245" s="2"/>
      <c r="AA245" s="2"/>
      <c r="AB245" s="2"/>
      <c r="AC245" s="2"/>
      <c r="AD245" s="2"/>
      <c r="AE245" s="2"/>
    </row>
    <row r="246" spans="1:31" ht="18">
      <c r="A246" s="66" t="s">
        <v>239</v>
      </c>
      <c r="B246" s="97"/>
      <c r="C246" s="97"/>
      <c r="D246" s="97"/>
      <c r="E246" s="97"/>
      <c r="F246" s="97"/>
      <c r="G246" s="97"/>
      <c r="H246" s="97"/>
      <c r="I246" s="97"/>
      <c r="J246" s="97"/>
      <c r="K246" s="97"/>
      <c r="L246" s="97"/>
      <c r="M246" s="280">
        <f>IFERROR(H73+H118,0)</f>
        <v>0</v>
      </c>
      <c r="N246" s="233"/>
      <c r="O246" s="2"/>
      <c r="P246" s="2"/>
      <c r="Q246" s="2"/>
      <c r="R246" s="2"/>
      <c r="S246" s="2"/>
      <c r="T246" s="2"/>
      <c r="U246" s="2"/>
      <c r="V246" s="2"/>
      <c r="W246" s="2"/>
      <c r="X246" s="2"/>
      <c r="Y246" s="2"/>
      <c r="Z246" s="2"/>
      <c r="AA246" s="2"/>
      <c r="AB246" s="2"/>
      <c r="AC246" s="2"/>
      <c r="AD246" s="2"/>
      <c r="AE246" s="2"/>
    </row>
    <row r="247" spans="1:31" s="3" customFormat="1" ht="13.5" customHeight="1">
      <c r="A247" s="67" t="s">
        <v>157</v>
      </c>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c r="Z247" s="11"/>
      <c r="AA247" s="11"/>
      <c r="AB247" s="11"/>
      <c r="AC247" s="11"/>
      <c r="AD247" s="11"/>
      <c r="AE247" s="11"/>
    </row>
    <row r="248" spans="1:31" s="3" customFormat="1" ht="15">
      <c r="A248" s="67"/>
      <c r="B248" s="67"/>
      <c r="C248" s="67"/>
      <c r="D248" s="67"/>
      <c r="E248" s="67"/>
      <c r="F248" s="67"/>
      <c r="G248" s="67"/>
      <c r="H248" s="67"/>
      <c r="I248" s="67"/>
      <c r="J248" s="67"/>
      <c r="K248" s="67"/>
      <c r="L248" s="67"/>
      <c r="M248" s="281"/>
      <c r="N248" s="268"/>
      <c r="O248" s="11"/>
      <c r="P248" s="11"/>
      <c r="Q248" s="11"/>
      <c r="R248" s="11"/>
      <c r="S248" s="11"/>
      <c r="T248" s="11"/>
      <c r="U248" s="11"/>
      <c r="V248" s="11"/>
      <c r="W248" s="11"/>
      <c r="X248" s="11"/>
      <c r="Y248" s="11"/>
      <c r="Z248" s="11"/>
      <c r="AA248" s="11"/>
      <c r="AB248" s="11"/>
      <c r="AC248" s="11"/>
      <c r="AD248" s="11"/>
      <c r="AE248" s="11"/>
    </row>
    <row r="249" spans="1:31" ht="18">
      <c r="A249" s="66" t="s">
        <v>240</v>
      </c>
      <c r="B249" s="97"/>
      <c r="C249" s="97"/>
      <c r="D249" s="97"/>
      <c r="E249" s="97"/>
      <c r="F249" s="97"/>
      <c r="G249" s="97"/>
      <c r="H249" s="97"/>
      <c r="I249" s="97"/>
      <c r="J249" s="97"/>
      <c r="K249" s="97"/>
      <c r="L249" s="97"/>
      <c r="M249" s="280">
        <f>IF(K4="",0,I134+H154+AD152+O172+Q190+D201+I211+I222+C236)</f>
        <v>0</v>
      </c>
      <c r="N249" s="233"/>
      <c r="O249" s="2"/>
      <c r="P249" s="2"/>
      <c r="Q249" s="2"/>
      <c r="R249" s="2"/>
      <c r="S249" s="2"/>
      <c r="T249" s="2"/>
      <c r="U249" s="2"/>
      <c r="V249" s="2"/>
      <c r="W249" s="2"/>
      <c r="X249" s="2"/>
      <c r="Y249" s="2"/>
      <c r="Z249" s="2"/>
      <c r="AA249" s="2"/>
      <c r="AB249" s="2"/>
      <c r="AC249" s="2"/>
      <c r="AD249" s="2"/>
      <c r="AE249" s="2"/>
    </row>
    <row r="250" spans="1:31" ht="17.25">
      <c r="A250" s="68"/>
      <c r="B250" s="68"/>
      <c r="C250" s="68"/>
      <c r="D250" s="68"/>
      <c r="E250" s="68"/>
      <c r="F250" s="68"/>
      <c r="G250" s="68"/>
      <c r="H250" s="68"/>
      <c r="I250" s="68"/>
      <c r="J250" s="68"/>
      <c r="K250" s="68"/>
      <c r="L250" s="68"/>
      <c r="M250" s="281"/>
      <c r="N250" s="268"/>
      <c r="O250" s="2"/>
      <c r="P250" s="2"/>
      <c r="Q250" s="2"/>
      <c r="R250" s="2"/>
      <c r="S250" s="2"/>
      <c r="T250" s="2"/>
      <c r="U250" s="2"/>
      <c r="V250" s="2"/>
      <c r="W250" s="2"/>
      <c r="X250" s="2"/>
      <c r="Y250" s="2"/>
      <c r="Z250" s="2"/>
      <c r="AA250" s="2"/>
      <c r="AB250" s="2"/>
      <c r="AC250" s="2"/>
      <c r="AD250" s="2"/>
      <c r="AE250" s="2"/>
    </row>
    <row r="251" spans="1:31">
      <c r="A251" s="36"/>
      <c r="B251" s="98"/>
      <c r="C251" s="98"/>
      <c r="D251" s="145"/>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row>
    <row r="252" spans="1:31" ht="17.25">
      <c r="A252" s="46" t="s">
        <v>152</v>
      </c>
      <c r="B252" s="9"/>
    </row>
    <row r="253" spans="1:31" ht="14.25" customHeight="1">
      <c r="A253" s="29" t="s">
        <v>313</v>
      </c>
      <c r="B253" s="9"/>
    </row>
    <row r="254" spans="1:31" ht="15">
      <c r="A254" s="1" t="s">
        <v>35</v>
      </c>
      <c r="H254" s="9" t="s">
        <v>154</v>
      </c>
      <c r="N254" s="1" t="s">
        <v>110</v>
      </c>
      <c r="Y254" s="9" t="s">
        <v>33</v>
      </c>
    </row>
    <row r="255" spans="1:31" ht="14.25">
      <c r="A255" s="69"/>
      <c r="B255" s="17" t="s">
        <v>111</v>
      </c>
      <c r="C255" s="17"/>
      <c r="D255" s="154" t="s">
        <v>64</v>
      </c>
      <c r="E255" s="174">
        <f>K4</f>
        <v>0</v>
      </c>
      <c r="F255" s="174"/>
      <c r="G255" s="154" t="s">
        <v>112</v>
      </c>
      <c r="H255" s="217" t="s">
        <v>244</v>
      </c>
      <c r="I255" s="235"/>
      <c r="J255" s="235"/>
      <c r="K255" s="257"/>
      <c r="M255" s="69"/>
      <c r="N255" s="293"/>
      <c r="O255" s="308" t="s">
        <v>10</v>
      </c>
      <c r="P255" s="308"/>
      <c r="Q255" s="308"/>
      <c r="R255" s="308"/>
      <c r="S255" s="308"/>
      <c r="T255" s="154" t="s">
        <v>64</v>
      </c>
      <c r="U255" s="174">
        <f>K4</f>
        <v>0</v>
      </c>
      <c r="V255" s="174"/>
      <c r="W255" s="174"/>
      <c r="X255" s="154" t="s">
        <v>64</v>
      </c>
      <c r="Y255" s="217" t="s">
        <v>8</v>
      </c>
      <c r="Z255" s="235"/>
      <c r="AA255" s="235"/>
      <c r="AB255" s="235"/>
      <c r="AC255" s="235"/>
      <c r="AD255" s="257"/>
    </row>
    <row r="256" spans="1:31" ht="14.25">
      <c r="A256" s="70"/>
      <c r="B256" s="99" t="s">
        <v>262</v>
      </c>
      <c r="C256" s="99"/>
      <c r="D256" s="154"/>
      <c r="E256" s="175">
        <f>P8</f>
        <v>0</v>
      </c>
      <c r="F256" s="175"/>
      <c r="G256" s="154"/>
      <c r="H256" s="338">
        <f>IFERROR(E255/E256,0)</f>
        <v>0</v>
      </c>
      <c r="I256" s="339"/>
      <c r="J256" s="339"/>
      <c r="K256" s="353"/>
      <c r="N256" s="294"/>
      <c r="O256" s="116" t="s">
        <v>116</v>
      </c>
      <c r="P256" s="116"/>
      <c r="Q256" s="116"/>
      <c r="R256" s="116"/>
      <c r="S256" s="116"/>
      <c r="T256" s="154"/>
      <c r="U256" s="331">
        <f>AE8</f>
        <v>0</v>
      </c>
      <c r="V256" s="331"/>
      <c r="W256" s="331"/>
      <c r="X256" s="154"/>
      <c r="Y256" s="338">
        <f>IFERROR(U255/U256,0)</f>
        <v>0</v>
      </c>
      <c r="Z256" s="339"/>
      <c r="AA256" s="339"/>
      <c r="AB256" s="339"/>
      <c r="AC256" s="339"/>
      <c r="AD256" s="353"/>
    </row>
    <row r="257" spans="1:30">
      <c r="A257" s="71"/>
      <c r="B257" s="71"/>
      <c r="C257" s="71"/>
      <c r="D257" s="71"/>
      <c r="E257" s="71"/>
      <c r="F257" s="71"/>
      <c r="G257" s="71"/>
      <c r="H257" s="71"/>
      <c r="I257" s="71"/>
      <c r="J257" s="71"/>
      <c r="K257" s="71"/>
    </row>
    <row r="258" spans="1:30" ht="14.25" customHeight="1">
      <c r="A258" s="29" t="s">
        <v>158</v>
      </c>
      <c r="B258" s="9"/>
    </row>
    <row r="259" spans="1:30" ht="15">
      <c r="A259" s="1" t="s">
        <v>35</v>
      </c>
      <c r="H259" s="9" t="s">
        <v>159</v>
      </c>
      <c r="N259" s="1" t="s">
        <v>110</v>
      </c>
      <c r="Y259" s="9" t="s">
        <v>33</v>
      </c>
    </row>
    <row r="260" spans="1:30" ht="14.25">
      <c r="A260" s="69"/>
      <c r="B260" s="17" t="s">
        <v>111</v>
      </c>
      <c r="C260" s="17"/>
      <c r="D260" s="154" t="s">
        <v>64</v>
      </c>
      <c r="E260" s="174">
        <f>K4</f>
        <v>0</v>
      </c>
      <c r="F260" s="174"/>
      <c r="G260" s="154" t="s">
        <v>112</v>
      </c>
      <c r="H260" s="217" t="s">
        <v>244</v>
      </c>
      <c r="I260" s="235"/>
      <c r="J260" s="235"/>
      <c r="K260" s="257"/>
      <c r="M260" s="69"/>
      <c r="N260" s="293"/>
      <c r="O260" s="308" t="s">
        <v>10</v>
      </c>
      <c r="P260" s="308"/>
      <c r="Q260" s="308"/>
      <c r="R260" s="308"/>
      <c r="S260" s="308"/>
      <c r="T260" s="154" t="s">
        <v>64</v>
      </c>
      <c r="U260" s="174">
        <f>K4</f>
        <v>0</v>
      </c>
      <c r="V260" s="174"/>
      <c r="W260" s="174"/>
      <c r="X260" s="154" t="s">
        <v>64</v>
      </c>
      <c r="Y260" s="217" t="s">
        <v>8</v>
      </c>
      <c r="Z260" s="235"/>
      <c r="AA260" s="235"/>
      <c r="AB260" s="235"/>
      <c r="AC260" s="235"/>
      <c r="AD260" s="257"/>
    </row>
    <row r="261" spans="1:30" ht="14.25">
      <c r="A261" s="70"/>
      <c r="B261" s="100" t="s">
        <v>241</v>
      </c>
      <c r="C261" s="100"/>
      <c r="D261" s="154"/>
      <c r="E261" s="175">
        <f>P8-M249</f>
        <v>0</v>
      </c>
      <c r="F261" s="175"/>
      <c r="G261" s="154"/>
      <c r="H261" s="338">
        <f>IFERROR(E260/E261,0)</f>
        <v>0</v>
      </c>
      <c r="I261" s="339"/>
      <c r="J261" s="339"/>
      <c r="K261" s="353"/>
      <c r="N261" s="294"/>
      <c r="O261" s="309" t="s">
        <v>285</v>
      </c>
      <c r="P261" s="309"/>
      <c r="Q261" s="309"/>
      <c r="R261" s="309"/>
      <c r="S261" s="309"/>
      <c r="T261" s="154"/>
      <c r="U261" s="331">
        <f>AE8-(I150+AB150+AB151)</f>
        <v>0</v>
      </c>
      <c r="V261" s="331"/>
      <c r="W261" s="331"/>
      <c r="X261" s="154"/>
      <c r="Y261" s="338">
        <f>IFERROR(U260/U261,0)</f>
        <v>0</v>
      </c>
      <c r="Z261" s="339"/>
      <c r="AA261" s="339"/>
      <c r="AB261" s="339"/>
      <c r="AC261" s="339"/>
      <c r="AD261" s="353"/>
    </row>
    <row r="262" spans="1:30">
      <c r="A262" s="72"/>
      <c r="B262" s="101"/>
      <c r="C262" s="101"/>
      <c r="D262" s="72"/>
      <c r="E262" s="72"/>
      <c r="F262" s="72"/>
      <c r="G262" s="72"/>
      <c r="H262" s="72"/>
      <c r="I262" s="72"/>
      <c r="J262" s="72"/>
      <c r="K262" s="259"/>
    </row>
    <row r="263" spans="1:30">
      <c r="A263" s="2"/>
      <c r="B263" s="2"/>
      <c r="C263" s="2"/>
      <c r="D263" s="2"/>
      <c r="E263" s="2"/>
      <c r="F263" s="2"/>
      <c r="G263" s="2"/>
      <c r="H263" s="2"/>
      <c r="I263" s="2"/>
      <c r="J263" s="2"/>
      <c r="K263" s="2"/>
      <c r="L263" s="2"/>
      <c r="M263" s="2"/>
      <c r="N263" s="2"/>
      <c r="O263" s="2"/>
      <c r="P263" s="2"/>
      <c r="Q263" s="2"/>
      <c r="R263" s="2"/>
      <c r="S263" s="2"/>
      <c r="T263" s="2"/>
      <c r="U263" s="2"/>
      <c r="V263" s="2"/>
      <c r="W263" s="2"/>
    </row>
  </sheetData>
  <mergeCells count="373">
    <mergeCell ref="A1:AD1"/>
    <mergeCell ref="A2:N2"/>
    <mergeCell ref="A3:B3"/>
    <mergeCell ref="B4:E4"/>
    <mergeCell ref="H4:J4"/>
    <mergeCell ref="V4:AE4"/>
    <mergeCell ref="V5:X5"/>
    <mergeCell ref="Y5:Z5"/>
    <mergeCell ref="AA5:AC5"/>
    <mergeCell ref="N6:O6"/>
    <mergeCell ref="P6:U6"/>
    <mergeCell ref="V6:X6"/>
    <mergeCell ref="Y6:Z6"/>
    <mergeCell ref="AA6:AC6"/>
    <mergeCell ref="B7:K7"/>
    <mergeCell ref="N7:O7"/>
    <mergeCell ref="P7:U7"/>
    <mergeCell ref="V7:X7"/>
    <mergeCell ref="Y7:Z7"/>
    <mergeCell ref="AA7:AC7"/>
    <mergeCell ref="N8:O8"/>
    <mergeCell ref="P8:U8"/>
    <mergeCell ref="V8:X8"/>
    <mergeCell ref="Y8:Z8"/>
    <mergeCell ref="AA8:AD8"/>
    <mergeCell ref="A20:F20"/>
    <mergeCell ref="A21:E21"/>
    <mergeCell ref="A23:B23"/>
    <mergeCell ref="G23:H23"/>
    <mergeCell ref="A24:B24"/>
    <mergeCell ref="A25:B25"/>
    <mergeCell ref="A26:B26"/>
    <mergeCell ref="B31:C31"/>
    <mergeCell ref="D31:E31"/>
    <mergeCell ref="F31:G31"/>
    <mergeCell ref="H31:I31"/>
    <mergeCell ref="J31:L31"/>
    <mergeCell ref="B32:C32"/>
    <mergeCell ref="D32:E32"/>
    <mergeCell ref="F32:G32"/>
    <mergeCell ref="H32:I32"/>
    <mergeCell ref="J32:L32"/>
    <mergeCell ref="B33:C33"/>
    <mergeCell ref="D33:E33"/>
    <mergeCell ref="F33:G33"/>
    <mergeCell ref="H33:I33"/>
    <mergeCell ref="J33:L33"/>
    <mergeCell ref="B34:C34"/>
    <mergeCell ref="D34:E34"/>
    <mergeCell ref="F34:G34"/>
    <mergeCell ref="H34:I34"/>
    <mergeCell ref="J34:L34"/>
    <mergeCell ref="B35:C35"/>
    <mergeCell ref="D35:E35"/>
    <mergeCell ref="F35:G35"/>
    <mergeCell ref="H35:I35"/>
    <mergeCell ref="J35:L35"/>
    <mergeCell ref="H36:I36"/>
    <mergeCell ref="J36:L36"/>
    <mergeCell ref="B39:C39"/>
    <mergeCell ref="D39:E39"/>
    <mergeCell ref="F39:G39"/>
    <mergeCell ref="H39:I39"/>
    <mergeCell ref="J39:L39"/>
    <mergeCell ref="B40:C40"/>
    <mergeCell ref="D40:E40"/>
    <mergeCell ref="F40:G40"/>
    <mergeCell ref="H40:I40"/>
    <mergeCell ref="J40:L40"/>
    <mergeCell ref="B41:C41"/>
    <mergeCell ref="D41:E41"/>
    <mergeCell ref="F41:G41"/>
    <mergeCell ref="H41:I41"/>
    <mergeCell ref="J41:L41"/>
    <mergeCell ref="B42:C42"/>
    <mergeCell ref="D42:E42"/>
    <mergeCell ref="F42:G42"/>
    <mergeCell ref="H42:I42"/>
    <mergeCell ref="J42:L42"/>
    <mergeCell ref="B43:C43"/>
    <mergeCell ref="D43:E43"/>
    <mergeCell ref="F43:G43"/>
    <mergeCell ref="H43:I43"/>
    <mergeCell ref="J43:L43"/>
    <mergeCell ref="H44:I44"/>
    <mergeCell ref="J44:L44"/>
    <mergeCell ref="B48:C48"/>
    <mergeCell ref="D48:E48"/>
    <mergeCell ref="F48:G48"/>
    <mergeCell ref="H48:I48"/>
    <mergeCell ref="J48:L48"/>
    <mergeCell ref="B49:C49"/>
    <mergeCell ref="D49:E49"/>
    <mergeCell ref="F49:G49"/>
    <mergeCell ref="H49:I49"/>
    <mergeCell ref="J49:L49"/>
    <mergeCell ref="B50:C50"/>
    <mergeCell ref="D50:E50"/>
    <mergeCell ref="F50:G50"/>
    <mergeCell ref="H50:I50"/>
    <mergeCell ref="J50:L50"/>
    <mergeCell ref="B51:C51"/>
    <mergeCell ref="D51:E51"/>
    <mergeCell ref="F51:G51"/>
    <mergeCell ref="H51:I51"/>
    <mergeCell ref="J51:L51"/>
    <mergeCell ref="B52:C52"/>
    <mergeCell ref="D52:E52"/>
    <mergeCell ref="F52:G52"/>
    <mergeCell ref="H52:I52"/>
    <mergeCell ref="J52:L52"/>
    <mergeCell ref="H53:I53"/>
    <mergeCell ref="J53:L53"/>
    <mergeCell ref="B57:C57"/>
    <mergeCell ref="D57:E57"/>
    <mergeCell ref="F57:G57"/>
    <mergeCell ref="H57:I57"/>
    <mergeCell ref="J57:L57"/>
    <mergeCell ref="B58:C58"/>
    <mergeCell ref="D58:E58"/>
    <mergeCell ref="F58:G58"/>
    <mergeCell ref="H58:I58"/>
    <mergeCell ref="J58:L58"/>
    <mergeCell ref="B59:C59"/>
    <mergeCell ref="D59:E59"/>
    <mergeCell ref="F59:G59"/>
    <mergeCell ref="H59:I59"/>
    <mergeCell ref="J59:L59"/>
    <mergeCell ref="B60:C60"/>
    <mergeCell ref="D60:E60"/>
    <mergeCell ref="F60:G60"/>
    <mergeCell ref="H60:I60"/>
    <mergeCell ref="J60:L60"/>
    <mergeCell ref="B61:C61"/>
    <mergeCell ref="D61:E61"/>
    <mergeCell ref="F61:G61"/>
    <mergeCell ref="H61:I61"/>
    <mergeCell ref="J61:L61"/>
    <mergeCell ref="H62:I62"/>
    <mergeCell ref="J62:L62"/>
    <mergeCell ref="B66:C66"/>
    <mergeCell ref="D66:E66"/>
    <mergeCell ref="F66:G66"/>
    <mergeCell ref="H66:I66"/>
    <mergeCell ref="J66:L66"/>
    <mergeCell ref="B67:C67"/>
    <mergeCell ref="D67:E67"/>
    <mergeCell ref="F67:G67"/>
    <mergeCell ref="H67:I67"/>
    <mergeCell ref="J67:L67"/>
    <mergeCell ref="B68:C68"/>
    <mergeCell ref="D68:E68"/>
    <mergeCell ref="F68:G68"/>
    <mergeCell ref="H68:I68"/>
    <mergeCell ref="J68:L68"/>
    <mergeCell ref="B69:C69"/>
    <mergeCell ref="D69:E69"/>
    <mergeCell ref="F69:G69"/>
    <mergeCell ref="H69:I69"/>
    <mergeCell ref="J69:L69"/>
    <mergeCell ref="B70:C70"/>
    <mergeCell ref="D70:E70"/>
    <mergeCell ref="F70:G70"/>
    <mergeCell ref="H70:I70"/>
    <mergeCell ref="J70:L70"/>
    <mergeCell ref="H71:I71"/>
    <mergeCell ref="J71:L71"/>
    <mergeCell ref="C73:G73"/>
    <mergeCell ref="A76:K76"/>
    <mergeCell ref="B84:C84"/>
    <mergeCell ref="D84:F84"/>
    <mergeCell ref="H84:J84"/>
    <mergeCell ref="M84:O84"/>
    <mergeCell ref="P84:Q84"/>
    <mergeCell ref="B85:C85"/>
    <mergeCell ref="D85:F85"/>
    <mergeCell ref="B86:C86"/>
    <mergeCell ref="D86:F86"/>
    <mergeCell ref="B87:C87"/>
    <mergeCell ref="D87:F87"/>
    <mergeCell ref="B88:C88"/>
    <mergeCell ref="D88:F88"/>
    <mergeCell ref="B89:C89"/>
    <mergeCell ref="D89:F89"/>
    <mergeCell ref="A91:C91"/>
    <mergeCell ref="E91:F91"/>
    <mergeCell ref="H91:K91"/>
    <mergeCell ref="A92:C92"/>
    <mergeCell ref="E92:F92"/>
    <mergeCell ref="H92:K92"/>
    <mergeCell ref="B96:C96"/>
    <mergeCell ref="D96:F96"/>
    <mergeCell ref="H96:J96"/>
    <mergeCell ref="M96:O96"/>
    <mergeCell ref="P96:Q96"/>
    <mergeCell ref="B97:C97"/>
    <mergeCell ref="D97:F97"/>
    <mergeCell ref="B98:C98"/>
    <mergeCell ref="D98:F98"/>
    <mergeCell ref="B99:C99"/>
    <mergeCell ref="D99:F99"/>
    <mergeCell ref="B100:C100"/>
    <mergeCell ref="D100:F100"/>
    <mergeCell ref="B101:C101"/>
    <mergeCell ref="D101:F101"/>
    <mergeCell ref="A103:C103"/>
    <mergeCell ref="E103:F103"/>
    <mergeCell ref="H103:K103"/>
    <mergeCell ref="A104:C104"/>
    <mergeCell ref="E104:F104"/>
    <mergeCell ref="H104:K104"/>
    <mergeCell ref="B108:C108"/>
    <mergeCell ref="D108:F108"/>
    <mergeCell ref="H108:J108"/>
    <mergeCell ref="M108:O108"/>
    <mergeCell ref="P108:Q108"/>
    <mergeCell ref="B109:C109"/>
    <mergeCell ref="D109:F109"/>
    <mergeCell ref="B110:C110"/>
    <mergeCell ref="D110:F110"/>
    <mergeCell ref="B111:C111"/>
    <mergeCell ref="D111:F111"/>
    <mergeCell ref="B112:C112"/>
    <mergeCell ref="D112:F112"/>
    <mergeCell ref="B113:C113"/>
    <mergeCell ref="D113:F113"/>
    <mergeCell ref="A115:C115"/>
    <mergeCell ref="E115:F115"/>
    <mergeCell ref="H115:K115"/>
    <mergeCell ref="A116:C116"/>
    <mergeCell ref="E116:F116"/>
    <mergeCell ref="H116:K116"/>
    <mergeCell ref="C118:G118"/>
    <mergeCell ref="G127:H127"/>
    <mergeCell ref="A128:B128"/>
    <mergeCell ref="D128:E128"/>
    <mergeCell ref="A129:B129"/>
    <mergeCell ref="D129:E129"/>
    <mergeCell ref="A133:B133"/>
    <mergeCell ref="D133:E133"/>
    <mergeCell ref="I133:K133"/>
    <mergeCell ref="A134:B134"/>
    <mergeCell ref="D134:E134"/>
    <mergeCell ref="I134:K134"/>
    <mergeCell ref="A142:B142"/>
    <mergeCell ref="I142:K142"/>
    <mergeCell ref="AA142:AB142"/>
    <mergeCell ref="AC142:AD142"/>
    <mergeCell ref="A143:B143"/>
    <mergeCell ref="I143:K143"/>
    <mergeCell ref="AA143:AB143"/>
    <mergeCell ref="AC143:AD143"/>
    <mergeCell ref="A144:B144"/>
    <mergeCell ref="I144:K144"/>
    <mergeCell ref="AA144:AB144"/>
    <mergeCell ref="AC144:AD144"/>
    <mergeCell ref="E145:H145"/>
    <mergeCell ref="I145:K145"/>
    <mergeCell ref="AA145:AB145"/>
    <mergeCell ref="AC145:AD145"/>
    <mergeCell ref="A147:K147"/>
    <mergeCell ref="A148:G148"/>
    <mergeCell ref="I149:K149"/>
    <mergeCell ref="N149:O149"/>
    <mergeCell ref="AB149:AC149"/>
    <mergeCell ref="I150:K150"/>
    <mergeCell ref="N150:O150"/>
    <mergeCell ref="AB150:AC150"/>
    <mergeCell ref="N151:O151"/>
    <mergeCell ref="AB151:AC151"/>
    <mergeCell ref="A154:B154"/>
    <mergeCell ref="D154:F154"/>
    <mergeCell ref="H154:K154"/>
    <mergeCell ref="A172:B172"/>
    <mergeCell ref="D172:E172"/>
    <mergeCell ref="G172:I172"/>
    <mergeCell ref="K172:N172"/>
    <mergeCell ref="O172:P172"/>
    <mergeCell ref="A173:B173"/>
    <mergeCell ref="D173:E173"/>
    <mergeCell ref="G173:I173"/>
    <mergeCell ref="A174:B174"/>
    <mergeCell ref="D174:E174"/>
    <mergeCell ref="G174:I174"/>
    <mergeCell ref="A177:C177"/>
    <mergeCell ref="G177:I177"/>
    <mergeCell ref="A178:C178"/>
    <mergeCell ref="G178:I178"/>
    <mergeCell ref="H188:I188"/>
    <mergeCell ref="L188:M188"/>
    <mergeCell ref="N188:O188"/>
    <mergeCell ref="H189:I189"/>
    <mergeCell ref="L189:M189"/>
    <mergeCell ref="N189:O189"/>
    <mergeCell ref="H190:I190"/>
    <mergeCell ref="L190:M190"/>
    <mergeCell ref="N190:O190"/>
    <mergeCell ref="Q190:S190"/>
    <mergeCell ref="L191:M191"/>
    <mergeCell ref="N191:O191"/>
    <mergeCell ref="G211:H211"/>
    <mergeCell ref="A215:E215"/>
    <mergeCell ref="B216:C216"/>
    <mergeCell ref="D216:E216"/>
    <mergeCell ref="B217:C217"/>
    <mergeCell ref="D217:E217"/>
    <mergeCell ref="A218:F218"/>
    <mergeCell ref="A221:G221"/>
    <mergeCell ref="C222:D222"/>
    <mergeCell ref="G222:H222"/>
    <mergeCell ref="C223:D223"/>
    <mergeCell ref="C224:D224"/>
    <mergeCell ref="C225:D225"/>
    <mergeCell ref="C226:D226"/>
    <mergeCell ref="A235:B235"/>
    <mergeCell ref="C235:E235"/>
    <mergeCell ref="A236:B236"/>
    <mergeCell ref="C236:E236"/>
    <mergeCell ref="A246:L246"/>
    <mergeCell ref="M246:N246"/>
    <mergeCell ref="A247:Y247"/>
    <mergeCell ref="A249:L249"/>
    <mergeCell ref="M249:N249"/>
    <mergeCell ref="B255:C255"/>
    <mergeCell ref="E255:F255"/>
    <mergeCell ref="H255:K255"/>
    <mergeCell ref="O255:S255"/>
    <mergeCell ref="U255:W255"/>
    <mergeCell ref="Y255:AD255"/>
    <mergeCell ref="B256:C256"/>
    <mergeCell ref="E256:F256"/>
    <mergeCell ref="H256:K256"/>
    <mergeCell ref="O256:S256"/>
    <mergeCell ref="U256:W256"/>
    <mergeCell ref="Y256:AD256"/>
    <mergeCell ref="B260:C260"/>
    <mergeCell ref="E260:F260"/>
    <mergeCell ref="H260:K260"/>
    <mergeCell ref="O260:S260"/>
    <mergeCell ref="U260:W260"/>
    <mergeCell ref="Y260:AD260"/>
    <mergeCell ref="E261:F261"/>
    <mergeCell ref="H261:K261"/>
    <mergeCell ref="O261:S261"/>
    <mergeCell ref="U261:W261"/>
    <mergeCell ref="Y261:AD261"/>
    <mergeCell ref="A263:W263"/>
    <mergeCell ref="N4:U5"/>
    <mergeCell ref="A5:A6"/>
    <mergeCell ref="B5:K6"/>
    <mergeCell ref="O10:AE13"/>
    <mergeCell ref="A18:E19"/>
    <mergeCell ref="D143:D144"/>
    <mergeCell ref="F143:F144"/>
    <mergeCell ref="H143:H144"/>
    <mergeCell ref="A152:B153"/>
    <mergeCell ref="C152:C153"/>
    <mergeCell ref="D152:F153"/>
    <mergeCell ref="G152:G153"/>
    <mergeCell ref="H152:K153"/>
    <mergeCell ref="Q188:S189"/>
    <mergeCell ref="A201:C202"/>
    <mergeCell ref="D201:D202"/>
    <mergeCell ref="A242:H243"/>
    <mergeCell ref="D255:D256"/>
    <mergeCell ref="G255:G256"/>
    <mergeCell ref="T255:T256"/>
    <mergeCell ref="X255:X256"/>
    <mergeCell ref="D260:D261"/>
    <mergeCell ref="G260:G261"/>
    <mergeCell ref="T260:T261"/>
    <mergeCell ref="X260:X261"/>
    <mergeCell ref="B261:C262"/>
  </mergeCells>
  <phoneticPr fontId="1"/>
  <dataValidations count="1">
    <dataValidation type="list" allowBlank="1" showDropDown="0" showInputMessage="1" showErrorMessage="1" sqref="AF190:AF200 D189:D190 L189:L190 D211">
      <formula1>$AF$190:$AF$200</formula1>
    </dataValidation>
  </dataValidations>
  <pageMargins left="0.59055118110236227" right="0.23622047244094488" top="0.74803149606299213" bottom="0.74803149606299213" header="0.31496062992125984" footer="0.31496062992125984"/>
  <pageSetup paperSize="8" scale="70" fitToWidth="1" fitToHeight="1" orientation="landscape" usePrinterDefaults="1" cellComments="asDisplayed" r:id="rId1"/>
  <headerFooter>
    <oddFooter>&amp;C&amp;P</oddFooter>
  </headerFooter>
  <rowBreaks count="4" manualBreakCount="4">
    <brk id="74" max="30" man="1"/>
    <brk id="138" max="30" man="1"/>
    <brk id="206" max="30" man="1"/>
    <brk id="266" max="29" man="1"/>
  </rowBreaks>
  <legacyDrawing r:id="rId2"/>
</worksheet>
</file>

<file path=xl/worksheets/sheet4.xml><?xml version="1.0" encoding="utf-8"?>
<worksheet xmlns:r="http://schemas.openxmlformats.org/officeDocument/2006/relationships" xmlns:mc="http://schemas.openxmlformats.org/markup-compatibility/2006" xmlns="http://schemas.openxmlformats.org/spreadsheetml/2006/main">
  <sheetPr>
    <tabColor theme="8" tint="0.8"/>
  </sheetPr>
  <dimension ref="A1:AF263"/>
  <sheetViews>
    <sheetView view="pageBreakPreview" zoomScaleSheetLayoutView="100" workbookViewId="0">
      <selection sqref="A1:AD1"/>
    </sheetView>
  </sheetViews>
  <sheetFormatPr defaultRowHeight="13.5"/>
  <cols>
    <col min="1" max="1" width="9" style="1" customWidth="1"/>
    <col min="2" max="3" width="11.625" style="1" customWidth="1"/>
    <col min="4" max="5" width="9.875" style="1" customWidth="1"/>
    <col min="6" max="6" width="12.125" style="1" customWidth="1"/>
    <col min="7" max="7" width="9.5" style="1" customWidth="1"/>
    <col min="8" max="8" width="13.5" style="1" customWidth="1"/>
    <col min="9" max="9" width="8.5" style="1" bestFit="1" customWidth="1"/>
    <col min="10" max="10" width="11.625" style="1" customWidth="1"/>
    <col min="11" max="11" width="11.75" style="1" customWidth="1"/>
    <col min="12" max="12" width="6" style="1" customWidth="1"/>
    <col min="13" max="13" width="5.625" style="1" customWidth="1"/>
    <col min="14" max="14" width="9" style="1" customWidth="1"/>
    <col min="15" max="15" width="8" style="1" customWidth="1"/>
    <col min="16" max="27" width="6.125" style="1" customWidth="1"/>
    <col min="28" max="28" width="4.375" style="1" customWidth="1"/>
    <col min="29" max="29" width="8.75" style="1" customWidth="1"/>
    <col min="30" max="31" width="13.125" style="1" customWidth="1"/>
    <col min="32" max="16384" width="9" style="1" customWidth="1"/>
  </cols>
  <sheetData>
    <row r="1" spans="1:32" ht="24.75" customHeight="1">
      <c r="A1" s="4" t="s">
        <v>207</v>
      </c>
      <c r="B1" s="4"/>
      <c r="C1" s="4"/>
      <c r="D1" s="4"/>
      <c r="E1" s="4"/>
      <c r="F1" s="4"/>
      <c r="G1" s="4"/>
      <c r="H1" s="4"/>
      <c r="I1" s="4"/>
      <c r="J1" s="4"/>
      <c r="K1" s="4"/>
      <c r="L1" s="4"/>
      <c r="M1" s="4"/>
      <c r="N1" s="4"/>
      <c r="O1" s="4"/>
      <c r="P1" s="4"/>
      <c r="Q1" s="4"/>
      <c r="R1" s="4"/>
      <c r="S1" s="4"/>
      <c r="T1" s="4"/>
      <c r="U1" s="4"/>
      <c r="V1" s="4"/>
      <c r="W1" s="4"/>
      <c r="X1" s="4"/>
      <c r="Y1" s="4"/>
      <c r="Z1" s="4"/>
      <c r="AA1" s="4"/>
      <c r="AB1" s="4"/>
      <c r="AC1" s="4"/>
      <c r="AD1" s="4"/>
      <c r="AE1" s="354"/>
    </row>
    <row r="2" spans="1:32" ht="15" customHeight="1">
      <c r="A2" s="2" t="s">
        <v>312</v>
      </c>
      <c r="B2" s="2"/>
      <c r="C2" s="2"/>
      <c r="D2" s="2"/>
      <c r="E2" s="2"/>
      <c r="F2" s="2"/>
      <c r="G2" s="2"/>
      <c r="H2" s="2"/>
      <c r="I2" s="2"/>
      <c r="J2" s="2"/>
      <c r="K2" s="2"/>
      <c r="L2" s="2"/>
      <c r="M2" s="2"/>
      <c r="N2" s="2"/>
      <c r="O2" s="102"/>
      <c r="P2" s="102"/>
      <c r="Q2" s="102"/>
      <c r="R2" s="102"/>
      <c r="S2" s="102"/>
      <c r="T2" s="102"/>
      <c r="U2" s="102"/>
      <c r="V2" s="102"/>
      <c r="W2" s="102"/>
      <c r="X2" s="102"/>
      <c r="Y2" s="102"/>
      <c r="Z2" s="102"/>
      <c r="AA2" s="102"/>
      <c r="AB2" s="102"/>
      <c r="AC2" s="102"/>
      <c r="AD2" s="102"/>
      <c r="AE2" s="354"/>
    </row>
    <row r="3" spans="1:32" ht="18">
      <c r="A3" s="18" t="s">
        <v>3</v>
      </c>
      <c r="B3" s="18"/>
      <c r="C3" s="102"/>
      <c r="D3" s="102"/>
      <c r="E3" s="102"/>
      <c r="F3" s="102"/>
      <c r="G3" s="102"/>
      <c r="H3" s="102"/>
      <c r="I3" s="102"/>
      <c r="J3" s="102"/>
      <c r="K3" s="102"/>
      <c r="L3" s="102"/>
      <c r="M3" s="271"/>
      <c r="N3" s="49" t="s">
        <v>301</v>
      </c>
      <c r="O3" s="49"/>
      <c r="P3" s="49"/>
      <c r="Q3" s="49"/>
      <c r="R3" s="49"/>
      <c r="S3" s="49"/>
      <c r="T3" s="49"/>
      <c r="U3" s="102"/>
      <c r="V3" s="102"/>
      <c r="W3" s="102"/>
      <c r="X3" s="102"/>
      <c r="Y3" s="102"/>
      <c r="Z3" s="102"/>
      <c r="AA3" s="102"/>
      <c r="AB3" s="102"/>
      <c r="AC3" s="102"/>
      <c r="AD3" s="345"/>
      <c r="AE3" s="354"/>
    </row>
    <row r="4" spans="1:32" ht="17.25" customHeight="1">
      <c r="A4" s="19" t="s">
        <v>12</v>
      </c>
      <c r="B4" s="73"/>
      <c r="C4" s="73"/>
      <c r="D4" s="73"/>
      <c r="E4" s="73"/>
      <c r="F4" s="176" t="s">
        <v>18</v>
      </c>
      <c r="G4" s="187"/>
      <c r="H4" s="202" t="s">
        <v>10</v>
      </c>
      <c r="I4" s="219"/>
      <c r="J4" s="237"/>
      <c r="K4" s="245"/>
      <c r="L4" s="260"/>
      <c r="M4" s="272"/>
      <c r="N4" s="282" t="s">
        <v>256</v>
      </c>
      <c r="O4" s="295"/>
      <c r="P4" s="295"/>
      <c r="Q4" s="295"/>
      <c r="R4" s="295"/>
      <c r="S4" s="295"/>
      <c r="T4" s="295"/>
      <c r="U4" s="326"/>
      <c r="V4" s="232" t="s">
        <v>23</v>
      </c>
      <c r="W4" s="78"/>
      <c r="X4" s="78"/>
      <c r="Y4" s="78"/>
      <c r="Z4" s="78"/>
      <c r="AA4" s="78"/>
      <c r="AB4" s="78"/>
      <c r="AC4" s="78"/>
      <c r="AD4" s="78"/>
      <c r="AE4" s="78"/>
    </row>
    <row r="5" spans="1:32" ht="28.5" customHeight="1">
      <c r="A5" s="20" t="s">
        <v>6</v>
      </c>
      <c r="B5" s="74"/>
      <c r="C5" s="74"/>
      <c r="D5" s="74"/>
      <c r="E5" s="74"/>
      <c r="F5" s="74"/>
      <c r="G5" s="74"/>
      <c r="H5" s="74"/>
      <c r="I5" s="74"/>
      <c r="J5" s="74"/>
      <c r="K5" s="246"/>
      <c r="L5" s="261"/>
      <c r="M5" s="273"/>
      <c r="N5" s="283"/>
      <c r="O5" s="296"/>
      <c r="P5" s="296"/>
      <c r="Q5" s="296"/>
      <c r="R5" s="296"/>
      <c r="S5" s="296"/>
      <c r="T5" s="296"/>
      <c r="U5" s="327"/>
      <c r="V5" s="332"/>
      <c r="W5" s="334"/>
      <c r="X5" s="334"/>
      <c r="Y5" s="30" t="s">
        <v>100</v>
      </c>
      <c r="Z5" s="30"/>
      <c r="AA5" s="108" t="s">
        <v>7</v>
      </c>
      <c r="AB5" s="341"/>
      <c r="AC5" s="278"/>
      <c r="AD5" s="30" t="s">
        <v>270</v>
      </c>
      <c r="AE5" s="30" t="s">
        <v>280</v>
      </c>
    </row>
    <row r="6" spans="1:32" ht="21" customHeight="1">
      <c r="A6" s="20"/>
      <c r="B6" s="74"/>
      <c r="C6" s="74"/>
      <c r="D6" s="74"/>
      <c r="E6" s="74"/>
      <c r="F6" s="74"/>
      <c r="G6" s="74"/>
      <c r="H6" s="74"/>
      <c r="I6" s="74"/>
      <c r="J6" s="74"/>
      <c r="K6" s="246"/>
      <c r="L6" s="261"/>
      <c r="M6" s="273"/>
      <c r="N6" s="284" t="s">
        <v>19</v>
      </c>
      <c r="O6" s="297"/>
      <c r="P6" s="357">
        <f>簡易算定_年度1!P6-(簡易算定_年度1!I134+(簡易算定_年度1!D154*簡易算定_年度1!I143+簡易算定_年度1!AD150)+簡易算定_年度1!O172+簡易算定_年度1!Q190+簡易算定_年度1!D201+簡易算定_年度1!I211+簡易算定_年度1!I222+簡易算定_年度1!C236)</f>
        <v>0</v>
      </c>
      <c r="Q6" s="359"/>
      <c r="R6" s="359"/>
      <c r="S6" s="359"/>
      <c r="T6" s="359"/>
      <c r="U6" s="361"/>
      <c r="V6" s="297" t="s">
        <v>26</v>
      </c>
      <c r="W6" s="48"/>
      <c r="X6" s="48"/>
      <c r="Y6" s="204">
        <f>簡易算定_年度1!Y6</f>
        <v>0</v>
      </c>
      <c r="Z6" s="303"/>
      <c r="AA6" s="204">
        <f>簡易算定_年度1!AA6</f>
        <v>0</v>
      </c>
      <c r="AB6" s="364"/>
      <c r="AC6" s="303"/>
      <c r="AD6" s="367">
        <f>簡易算定_年度1!AD6-簡易算定_年度1!I150</f>
        <v>0</v>
      </c>
      <c r="AE6" s="355">
        <f>Y6*AA6+AD6</f>
        <v>0</v>
      </c>
    </row>
    <row r="7" spans="1:32" ht="21" customHeight="1">
      <c r="A7" s="21" t="s">
        <v>34</v>
      </c>
      <c r="B7" s="75"/>
      <c r="C7" s="75"/>
      <c r="D7" s="75"/>
      <c r="E7" s="75"/>
      <c r="F7" s="75"/>
      <c r="G7" s="75"/>
      <c r="H7" s="75"/>
      <c r="I7" s="75"/>
      <c r="J7" s="75"/>
      <c r="K7" s="247"/>
      <c r="L7" s="262"/>
      <c r="M7" s="274"/>
      <c r="N7" s="285" t="s">
        <v>15</v>
      </c>
      <c r="O7" s="298"/>
      <c r="P7" s="358">
        <f>簡易算定_年度1!P7-((簡易算定_年度1!D154*簡易算定_年度1!I144)+簡易算定_年度1!AD151)</f>
        <v>0</v>
      </c>
      <c r="Q7" s="360"/>
      <c r="R7" s="360"/>
      <c r="S7" s="360"/>
      <c r="T7" s="360"/>
      <c r="U7" s="362"/>
      <c r="V7" s="333" t="s">
        <v>38</v>
      </c>
      <c r="W7" s="335"/>
      <c r="X7" s="335"/>
      <c r="Y7" s="204">
        <f>簡易算定_年度1!Y7</f>
        <v>0</v>
      </c>
      <c r="Z7" s="303"/>
      <c r="AA7" s="363">
        <f>簡易算定_年度1!AA7</f>
        <v>0</v>
      </c>
      <c r="AB7" s="365"/>
      <c r="AC7" s="366"/>
      <c r="AD7" s="368">
        <f>簡易算定_年度1!AD7-簡易算定_年度1!I150</f>
        <v>0</v>
      </c>
      <c r="AE7" s="355">
        <f>Y7*AA7+AD7</f>
        <v>0</v>
      </c>
    </row>
    <row r="8" spans="1:32" ht="13.5" customHeight="1">
      <c r="N8" s="286" t="s">
        <v>36</v>
      </c>
      <c r="O8" s="299"/>
      <c r="P8" s="292">
        <f>SUM(P6:U7)</f>
        <v>0</v>
      </c>
      <c r="Q8" s="317"/>
      <c r="R8" s="317"/>
      <c r="S8" s="317"/>
      <c r="T8" s="317"/>
      <c r="U8" s="307"/>
      <c r="V8" s="40"/>
      <c r="W8" s="40"/>
      <c r="X8" s="40"/>
      <c r="Y8" s="336"/>
      <c r="Z8" s="336"/>
      <c r="AA8" s="340" t="s">
        <v>42</v>
      </c>
      <c r="AB8" s="343"/>
      <c r="AC8" s="343"/>
      <c r="AD8" s="347"/>
      <c r="AE8" s="356">
        <f>SUM(AE6:AE7)</f>
        <v>0</v>
      </c>
    </row>
    <row r="9" spans="1:32" ht="13.5" customHeight="1">
      <c r="O9" s="40"/>
      <c r="P9" s="40"/>
      <c r="Q9" s="175"/>
      <c r="R9" s="175"/>
      <c r="S9" s="175"/>
      <c r="T9" s="175"/>
      <c r="U9" s="175"/>
      <c r="V9" s="175"/>
      <c r="W9" s="40"/>
      <c r="X9" s="40"/>
      <c r="Y9" s="40"/>
      <c r="Z9" s="336"/>
      <c r="AA9" s="336"/>
      <c r="AB9" s="336"/>
      <c r="AC9" s="336"/>
      <c r="AD9" s="336"/>
      <c r="AE9" s="336"/>
      <c r="AF9" s="348"/>
    </row>
    <row r="10" spans="1:32" ht="13.5" customHeight="1">
      <c r="A10" s="22"/>
      <c r="B10" s="22"/>
      <c r="C10" s="22"/>
      <c r="D10" s="22"/>
      <c r="E10" s="22"/>
      <c r="F10" s="22"/>
      <c r="G10" s="22"/>
      <c r="H10" s="22"/>
      <c r="I10" s="22"/>
      <c r="J10" s="22"/>
      <c r="K10" s="22"/>
      <c r="L10" s="22"/>
      <c r="M10" s="22"/>
      <c r="N10" s="22"/>
      <c r="O10" s="300" t="s">
        <v>257</v>
      </c>
      <c r="P10" s="302"/>
      <c r="Q10" s="302"/>
      <c r="R10" s="302"/>
      <c r="S10" s="302"/>
      <c r="T10" s="302"/>
      <c r="U10" s="302"/>
      <c r="V10" s="302"/>
      <c r="W10" s="302"/>
      <c r="X10" s="302"/>
      <c r="Y10" s="302"/>
      <c r="Z10" s="302"/>
      <c r="AA10" s="302"/>
      <c r="AB10" s="302"/>
      <c r="AC10" s="302"/>
      <c r="AD10" s="302"/>
      <c r="AE10" s="302"/>
      <c r="AF10" s="300"/>
    </row>
    <row r="11" spans="1:32" ht="13.5" customHeight="1">
      <c r="A11" s="22"/>
      <c r="B11" s="22"/>
      <c r="C11" s="22"/>
      <c r="D11" s="22"/>
      <c r="E11" s="22"/>
      <c r="F11" s="22"/>
      <c r="G11" s="22"/>
      <c r="H11" s="22"/>
      <c r="I11" s="22"/>
      <c r="J11" s="22"/>
      <c r="K11" s="22"/>
      <c r="L11" s="22"/>
      <c r="M11" s="22"/>
      <c r="N11" s="22"/>
      <c r="O11" s="302"/>
      <c r="P11" s="302"/>
      <c r="Q11" s="302"/>
      <c r="R11" s="302"/>
      <c r="S11" s="302"/>
      <c r="T11" s="302"/>
      <c r="U11" s="302"/>
      <c r="V11" s="302"/>
      <c r="W11" s="302"/>
      <c r="X11" s="302"/>
      <c r="Y11" s="302"/>
      <c r="Z11" s="302"/>
      <c r="AA11" s="302"/>
      <c r="AB11" s="302"/>
      <c r="AC11" s="302"/>
      <c r="AD11" s="302"/>
      <c r="AE11" s="302"/>
      <c r="AF11" s="300"/>
    </row>
    <row r="12" spans="1:32" ht="13.5" customHeight="1">
      <c r="A12" s="22"/>
      <c r="B12" s="22"/>
      <c r="C12" s="22"/>
      <c r="D12" s="22"/>
      <c r="E12" s="22"/>
      <c r="F12" s="22"/>
      <c r="G12" s="22"/>
      <c r="H12" s="22"/>
      <c r="I12" s="22"/>
      <c r="J12" s="22"/>
      <c r="K12" s="22"/>
      <c r="L12" s="22"/>
      <c r="M12" s="22"/>
      <c r="N12" s="22"/>
      <c r="O12" s="302"/>
      <c r="P12" s="302"/>
      <c r="Q12" s="302"/>
      <c r="R12" s="302"/>
      <c r="S12" s="302"/>
      <c r="T12" s="302"/>
      <c r="U12" s="302"/>
      <c r="V12" s="302"/>
      <c r="W12" s="302"/>
      <c r="X12" s="302"/>
      <c r="Y12" s="302"/>
      <c r="Z12" s="302"/>
      <c r="AA12" s="302"/>
      <c r="AB12" s="302"/>
      <c r="AC12" s="302"/>
      <c r="AD12" s="302"/>
      <c r="AE12" s="302"/>
      <c r="AF12" s="300"/>
    </row>
    <row r="13" spans="1:32" ht="13.5" customHeight="1">
      <c r="A13" s="23"/>
      <c r="B13" s="23"/>
      <c r="C13" s="23"/>
      <c r="D13" s="23"/>
      <c r="E13" s="23"/>
      <c r="F13" s="23"/>
      <c r="G13" s="23"/>
      <c r="H13" s="23"/>
      <c r="I13" s="23"/>
      <c r="J13" s="23"/>
      <c r="K13" s="23"/>
      <c r="L13" s="23"/>
      <c r="M13" s="23"/>
      <c r="N13" s="23"/>
      <c r="O13" s="301"/>
      <c r="P13" s="301"/>
      <c r="Q13" s="301"/>
      <c r="R13" s="301"/>
      <c r="S13" s="301"/>
      <c r="T13" s="301"/>
      <c r="U13" s="301"/>
      <c r="V13" s="301"/>
      <c r="W13" s="301"/>
      <c r="X13" s="301"/>
      <c r="Y13" s="301"/>
      <c r="Z13" s="301"/>
      <c r="AA13" s="301"/>
      <c r="AB13" s="301"/>
      <c r="AC13" s="301"/>
      <c r="AD13" s="301"/>
      <c r="AE13" s="301"/>
      <c r="AF13" s="300"/>
    </row>
    <row r="14" spans="1:32" ht="13.5" customHeight="1">
      <c r="M14" s="40"/>
      <c r="N14" s="40"/>
      <c r="O14" s="175"/>
      <c r="P14" s="175"/>
      <c r="Q14" s="175"/>
      <c r="R14" s="175"/>
      <c r="S14" s="175"/>
      <c r="T14" s="175"/>
      <c r="U14" s="40"/>
      <c r="V14" s="40"/>
      <c r="W14" s="40"/>
      <c r="X14" s="336"/>
      <c r="Y14" s="336"/>
      <c r="Z14" s="336"/>
      <c r="AA14" s="336"/>
      <c r="AB14" s="336"/>
      <c r="AC14" s="336"/>
      <c r="AD14" s="348"/>
    </row>
    <row r="15" spans="1:32" ht="13.5" customHeight="1">
      <c r="A15" s="24" t="s">
        <v>203</v>
      </c>
      <c r="B15" s="76"/>
      <c r="C15" s="1" t="s">
        <v>44</v>
      </c>
      <c r="N15" s="275"/>
      <c r="O15" s="275"/>
      <c r="P15" s="275"/>
      <c r="Q15" s="275"/>
      <c r="R15" s="275"/>
      <c r="S15" s="275"/>
      <c r="T15" s="275"/>
      <c r="U15" s="275"/>
      <c r="V15" s="275"/>
      <c r="W15" s="275"/>
      <c r="X15" s="275"/>
      <c r="Y15" s="275"/>
      <c r="Z15" s="275"/>
      <c r="AA15" s="275"/>
      <c r="AB15" s="275"/>
      <c r="AC15" s="275"/>
      <c r="AD15" s="275"/>
    </row>
    <row r="16" spans="1:32" ht="13.5" customHeight="1"/>
    <row r="17" spans="1:30" ht="13.5" customHeight="1"/>
    <row r="18" spans="1:30" ht="13.5" customHeight="1">
      <c r="A18" s="5" t="s">
        <v>160</v>
      </c>
      <c r="B18" s="5"/>
      <c r="C18" s="5"/>
      <c r="D18" s="5"/>
      <c r="E18" s="5"/>
    </row>
    <row r="19" spans="1:30" ht="13.5" customHeight="1">
      <c r="A19" s="5"/>
      <c r="B19" s="5"/>
      <c r="C19" s="5"/>
      <c r="D19" s="5"/>
      <c r="E19" s="5"/>
    </row>
    <row r="20" spans="1:30" ht="20.25" customHeight="1">
      <c r="A20" s="5" t="s">
        <v>163</v>
      </c>
      <c r="B20" s="5"/>
      <c r="C20" s="5"/>
      <c r="D20" s="5"/>
      <c r="E20" s="5"/>
      <c r="F20" s="5"/>
      <c r="M20" s="275"/>
      <c r="N20" s="275"/>
      <c r="O20" s="275"/>
      <c r="P20" s="275"/>
      <c r="Q20" s="275"/>
      <c r="R20" s="275"/>
      <c r="S20" s="275"/>
      <c r="T20" s="275"/>
      <c r="U20" s="40"/>
      <c r="V20" s="40"/>
      <c r="W20" s="40"/>
      <c r="X20" s="336"/>
      <c r="Y20" s="336"/>
      <c r="Z20" s="336"/>
      <c r="AA20" s="336"/>
      <c r="AB20" s="336"/>
      <c r="AC20" s="336"/>
      <c r="AD20" s="349"/>
    </row>
    <row r="21" spans="1:30" ht="13.5" customHeight="1">
      <c r="A21" s="2" t="s">
        <v>209</v>
      </c>
      <c r="B21" s="2"/>
      <c r="C21" s="2"/>
      <c r="D21" s="2"/>
      <c r="E21" s="2"/>
      <c r="M21" s="275"/>
      <c r="N21" s="275"/>
      <c r="O21" s="275"/>
      <c r="P21" s="275"/>
      <c r="Q21" s="275"/>
      <c r="R21" s="275"/>
      <c r="S21" s="275"/>
      <c r="T21" s="275"/>
      <c r="U21" s="40"/>
      <c r="V21" s="40"/>
      <c r="W21" s="40"/>
      <c r="X21" s="336"/>
      <c r="Y21" s="336"/>
      <c r="Z21" s="336"/>
      <c r="AA21" s="336"/>
      <c r="AB21" s="336"/>
      <c r="AC21" s="336"/>
      <c r="AD21" s="349"/>
    </row>
    <row r="22" spans="1:30" ht="13.5" customHeight="1">
      <c r="A22" s="25" t="s">
        <v>210</v>
      </c>
      <c r="M22" s="275"/>
      <c r="N22" s="275"/>
      <c r="O22" s="275"/>
      <c r="P22" s="275"/>
      <c r="Q22" s="275"/>
      <c r="R22" s="275"/>
      <c r="S22" s="275"/>
      <c r="T22" s="275"/>
      <c r="U22" s="40"/>
      <c r="V22" s="40"/>
      <c r="W22" s="40"/>
      <c r="X22" s="336"/>
      <c r="Y22" s="336"/>
      <c r="Z22" s="336"/>
      <c r="AA22" s="336"/>
      <c r="AB22" s="336"/>
      <c r="AC22" s="336"/>
      <c r="AD22" s="349"/>
    </row>
    <row r="23" spans="1:30" ht="13.5" customHeight="1">
      <c r="A23" s="26" t="s">
        <v>47</v>
      </c>
      <c r="B23" s="77"/>
      <c r="C23" s="103">
        <v>2.e-002</v>
      </c>
      <c r="D23" s="70"/>
      <c r="E23" s="70"/>
      <c r="G23" s="188" t="s">
        <v>2</v>
      </c>
      <c r="H23" s="203"/>
      <c r="I23" s="76"/>
      <c r="M23" s="275"/>
      <c r="N23" s="275"/>
      <c r="O23" s="275"/>
      <c r="P23" s="275"/>
      <c r="Q23" s="275"/>
      <c r="R23" s="275"/>
      <c r="S23" s="275"/>
      <c r="T23" s="275"/>
      <c r="U23" s="40"/>
      <c r="V23" s="40"/>
      <c r="W23" s="40"/>
      <c r="X23" s="336"/>
      <c r="Y23" s="336"/>
      <c r="Z23" s="336"/>
      <c r="AA23" s="336"/>
      <c r="AB23" s="336"/>
      <c r="AC23" s="336"/>
      <c r="AD23" s="349"/>
    </row>
    <row r="24" spans="1:30" ht="13.5" customHeight="1">
      <c r="A24" s="27" t="s">
        <v>27</v>
      </c>
      <c r="B24" s="78"/>
      <c r="C24" s="104">
        <v>6.6000000000000003e-002</v>
      </c>
      <c r="D24" s="70"/>
      <c r="E24" s="70"/>
      <c r="G24" s="1" t="s">
        <v>49</v>
      </c>
      <c r="M24" s="275"/>
      <c r="N24" s="275"/>
      <c r="O24" s="275"/>
      <c r="P24" s="275"/>
      <c r="Q24" s="275"/>
      <c r="R24" s="275"/>
      <c r="S24" s="275"/>
      <c r="T24" s="275"/>
      <c r="U24" s="40"/>
      <c r="V24" s="40"/>
      <c r="W24" s="40"/>
      <c r="X24" s="336"/>
      <c r="Y24" s="336"/>
      <c r="Z24" s="336"/>
      <c r="AA24" s="336"/>
      <c r="AB24" s="336"/>
      <c r="AC24" s="336"/>
      <c r="AD24" s="349"/>
    </row>
    <row r="25" spans="1:30" ht="13.5" customHeight="1">
      <c r="A25" s="27" t="s">
        <v>50</v>
      </c>
      <c r="B25" s="78"/>
      <c r="C25" s="104">
        <v>0.14499999999999999</v>
      </c>
      <c r="D25" s="70"/>
      <c r="E25" s="70"/>
      <c r="M25" s="275"/>
      <c r="N25" s="275"/>
      <c r="O25" s="275"/>
      <c r="P25" s="275"/>
      <c r="Q25" s="275"/>
      <c r="R25" s="275"/>
      <c r="S25" s="275"/>
      <c r="T25" s="275"/>
      <c r="U25" s="40"/>
      <c r="V25" s="40"/>
      <c r="W25" s="40"/>
      <c r="X25" s="336"/>
      <c r="Y25" s="336"/>
      <c r="Z25" s="336"/>
      <c r="AA25" s="336"/>
      <c r="AB25" s="336"/>
      <c r="AC25" s="336"/>
      <c r="AD25" s="349"/>
    </row>
    <row r="26" spans="1:30" ht="13.5" customHeight="1">
      <c r="A26" s="28" t="s">
        <v>52</v>
      </c>
      <c r="B26" s="79"/>
      <c r="C26" s="105">
        <v>0</v>
      </c>
      <c r="D26" s="70"/>
      <c r="E26" s="70"/>
      <c r="M26" s="275"/>
      <c r="N26" s="275"/>
      <c r="O26" s="275"/>
      <c r="P26" s="275"/>
      <c r="Q26" s="275"/>
      <c r="R26" s="275"/>
      <c r="S26" s="275"/>
      <c r="T26" s="275"/>
      <c r="U26" s="40"/>
      <c r="V26" s="40"/>
      <c r="W26" s="40"/>
      <c r="X26" s="336"/>
      <c r="Y26" s="336"/>
      <c r="Z26" s="336"/>
      <c r="AA26" s="336"/>
      <c r="AB26" s="336"/>
      <c r="AC26" s="336"/>
      <c r="AD26" s="349"/>
    </row>
    <row r="27" spans="1:30" ht="13.5" customHeight="1">
      <c r="A27" s="25" t="s">
        <v>53</v>
      </c>
      <c r="M27" s="275"/>
      <c r="N27" s="275"/>
      <c r="O27" s="275"/>
      <c r="P27" s="275"/>
      <c r="Q27" s="275"/>
      <c r="R27" s="275"/>
      <c r="S27" s="275"/>
      <c r="T27" s="275"/>
      <c r="U27" s="40"/>
      <c r="V27" s="40"/>
      <c r="W27" s="40"/>
      <c r="X27" s="336"/>
      <c r="Y27" s="336"/>
      <c r="Z27" s="336"/>
      <c r="AA27" s="336"/>
      <c r="AB27" s="336"/>
      <c r="AC27" s="336"/>
      <c r="AD27" s="349"/>
    </row>
    <row r="28" spans="1:30" ht="13.5" customHeight="1">
      <c r="M28" s="275"/>
      <c r="N28" s="275"/>
      <c r="O28" s="275"/>
      <c r="P28" s="275"/>
      <c r="Q28" s="275"/>
      <c r="R28" s="275"/>
      <c r="S28" s="275"/>
      <c r="T28" s="275"/>
      <c r="U28" s="40"/>
      <c r="V28" s="40"/>
      <c r="W28" s="40"/>
      <c r="X28" s="336"/>
      <c r="Y28" s="336"/>
      <c r="Z28" s="336"/>
      <c r="AA28" s="336"/>
      <c r="AB28" s="336"/>
      <c r="AC28" s="336"/>
      <c r="AD28" s="349"/>
    </row>
    <row r="29" spans="1:30" ht="13.5" customHeight="1">
      <c r="A29" s="29" t="s">
        <v>303</v>
      </c>
      <c r="M29" s="275"/>
    </row>
    <row r="30" spans="1:30" ht="13.5" customHeight="1">
      <c r="A30" s="22" t="s">
        <v>213</v>
      </c>
      <c r="B30" s="22"/>
      <c r="C30" s="22"/>
      <c r="D30" s="22"/>
      <c r="E30" s="22"/>
      <c r="F30" s="22"/>
      <c r="G30" s="22"/>
      <c r="H30" s="22"/>
      <c r="I30" s="22"/>
      <c r="J30" s="22"/>
      <c r="K30" s="22"/>
      <c r="L30" s="22"/>
      <c r="M30" s="275"/>
    </row>
    <row r="31" spans="1:30" ht="27" customHeight="1">
      <c r="A31" s="30" t="s">
        <v>269</v>
      </c>
      <c r="B31" s="30" t="s">
        <v>221</v>
      </c>
      <c r="C31" s="30"/>
      <c r="D31" s="30" t="s">
        <v>222</v>
      </c>
      <c r="E31" s="30"/>
      <c r="F31" s="30" t="s">
        <v>223</v>
      </c>
      <c r="G31" s="30"/>
      <c r="H31" s="50" t="s">
        <v>195</v>
      </c>
      <c r="I31" s="220"/>
      <c r="J31" s="64" t="s">
        <v>137</v>
      </c>
      <c r="K31" s="248"/>
      <c r="L31" s="263"/>
      <c r="M31" s="276"/>
    </row>
    <row r="32" spans="1:30" ht="13.5" customHeight="1">
      <c r="A32" s="31"/>
      <c r="B32" s="80"/>
      <c r="C32" s="106"/>
      <c r="D32" s="39">
        <f>B32*C25</f>
        <v>0</v>
      </c>
      <c r="E32" s="113"/>
      <c r="F32" s="80"/>
      <c r="G32" s="106"/>
      <c r="H32" s="39">
        <f>F32*C23</f>
        <v>0</v>
      </c>
      <c r="I32" s="221"/>
      <c r="J32" s="238">
        <f>D32-H32</f>
        <v>0</v>
      </c>
      <c r="K32" s="155"/>
      <c r="L32" s="264"/>
      <c r="M32" s="277"/>
    </row>
    <row r="33" spans="1:13" ht="13.5" customHeight="1">
      <c r="A33" s="31"/>
      <c r="B33" s="80"/>
      <c r="C33" s="106"/>
      <c r="D33" s="39">
        <f>B33*C25</f>
        <v>0</v>
      </c>
      <c r="E33" s="113"/>
      <c r="F33" s="80"/>
      <c r="G33" s="106"/>
      <c r="H33" s="39">
        <f>F33*C23</f>
        <v>0</v>
      </c>
      <c r="I33" s="221"/>
      <c r="J33" s="238">
        <f>D33-H33</f>
        <v>0</v>
      </c>
      <c r="K33" s="155"/>
      <c r="L33" s="264"/>
      <c r="M33" s="275"/>
    </row>
    <row r="34" spans="1:13" ht="13.5" customHeight="1">
      <c r="A34" s="31"/>
      <c r="B34" s="80"/>
      <c r="C34" s="106"/>
      <c r="D34" s="39">
        <f>B34*C25</f>
        <v>0</v>
      </c>
      <c r="E34" s="113"/>
      <c r="F34" s="80"/>
      <c r="G34" s="106"/>
      <c r="H34" s="39">
        <f>F34*C23</f>
        <v>0</v>
      </c>
      <c r="I34" s="221"/>
      <c r="J34" s="238">
        <f>D34-H34</f>
        <v>0</v>
      </c>
      <c r="K34" s="155"/>
      <c r="L34" s="264"/>
      <c r="M34" s="275"/>
    </row>
    <row r="35" spans="1:13" ht="13.5" customHeight="1">
      <c r="A35" s="31"/>
      <c r="B35" s="80"/>
      <c r="C35" s="106"/>
      <c r="D35" s="39">
        <f>B35*C25</f>
        <v>0</v>
      </c>
      <c r="E35" s="113"/>
      <c r="F35" s="80"/>
      <c r="G35" s="106"/>
      <c r="H35" s="39">
        <f>F35*C23</f>
        <v>0</v>
      </c>
      <c r="I35" s="221"/>
      <c r="J35" s="238">
        <f>D35-H35</f>
        <v>0</v>
      </c>
      <c r="K35" s="155"/>
      <c r="L35" s="264"/>
      <c r="M35" s="275"/>
    </row>
    <row r="36" spans="1:13" ht="13.5" customHeight="1">
      <c r="A36" s="33"/>
      <c r="B36" s="81"/>
      <c r="C36" s="81"/>
      <c r="D36" s="81"/>
      <c r="E36" s="81"/>
      <c r="F36" s="81"/>
      <c r="G36" s="81"/>
      <c r="H36" s="204" t="s">
        <v>308</v>
      </c>
      <c r="I36" s="222"/>
      <c r="J36" s="239">
        <f>SUM(J32:J35)</f>
        <v>0</v>
      </c>
      <c r="K36" s="156"/>
      <c r="L36" s="265"/>
      <c r="M36" s="275"/>
    </row>
    <row r="37" spans="1:13" ht="13.5" customHeight="1">
      <c r="A37" s="29" t="s">
        <v>20</v>
      </c>
      <c r="M37" s="275"/>
    </row>
    <row r="38" spans="1:13" ht="13.5" customHeight="1">
      <c r="A38" s="22" t="s">
        <v>213</v>
      </c>
      <c r="B38" s="22"/>
      <c r="C38" s="22"/>
      <c r="D38" s="22"/>
      <c r="E38" s="22"/>
      <c r="F38" s="22"/>
      <c r="G38" s="22"/>
      <c r="H38" s="22"/>
      <c r="I38" s="22"/>
      <c r="J38" s="22"/>
      <c r="K38" s="22"/>
      <c r="L38" s="22"/>
      <c r="M38" s="275"/>
    </row>
    <row r="39" spans="1:13" ht="27" customHeight="1">
      <c r="A39" s="30" t="s">
        <v>269</v>
      </c>
      <c r="B39" s="30" t="s">
        <v>221</v>
      </c>
      <c r="C39" s="30"/>
      <c r="D39" s="30" t="s">
        <v>222</v>
      </c>
      <c r="E39" s="30"/>
      <c r="F39" s="30" t="s">
        <v>224</v>
      </c>
      <c r="G39" s="30"/>
      <c r="H39" s="50" t="s">
        <v>219</v>
      </c>
      <c r="I39" s="220"/>
      <c r="J39" s="64" t="s">
        <v>105</v>
      </c>
      <c r="K39" s="248"/>
      <c r="L39" s="263"/>
      <c r="M39" s="276"/>
    </row>
    <row r="40" spans="1:13" ht="13.5" customHeight="1">
      <c r="A40" s="31"/>
      <c r="B40" s="80"/>
      <c r="C40" s="106"/>
      <c r="D40" s="39">
        <f>B40*C25</f>
        <v>0</v>
      </c>
      <c r="E40" s="113"/>
      <c r="F40" s="80"/>
      <c r="G40" s="106"/>
      <c r="H40" s="39">
        <f>F40*C24</f>
        <v>0</v>
      </c>
      <c r="I40" s="221"/>
      <c r="J40" s="238">
        <f>D40-H40</f>
        <v>0</v>
      </c>
      <c r="K40" s="155"/>
      <c r="L40" s="264"/>
      <c r="M40" s="277"/>
    </row>
    <row r="41" spans="1:13" ht="13.5" customHeight="1">
      <c r="A41" s="31"/>
      <c r="B41" s="80"/>
      <c r="C41" s="106"/>
      <c r="D41" s="39">
        <f>B41*C25</f>
        <v>0</v>
      </c>
      <c r="E41" s="113"/>
      <c r="F41" s="80"/>
      <c r="G41" s="106"/>
      <c r="H41" s="39">
        <f>F41*C24</f>
        <v>0</v>
      </c>
      <c r="I41" s="221"/>
      <c r="J41" s="238">
        <f>D41-H41</f>
        <v>0</v>
      </c>
      <c r="K41" s="155"/>
      <c r="L41" s="264"/>
      <c r="M41" s="275"/>
    </row>
    <row r="42" spans="1:13" ht="13.5" customHeight="1">
      <c r="A42" s="31"/>
      <c r="B42" s="80"/>
      <c r="C42" s="106"/>
      <c r="D42" s="39">
        <f>B42*C25</f>
        <v>0</v>
      </c>
      <c r="E42" s="113"/>
      <c r="F42" s="80"/>
      <c r="G42" s="106"/>
      <c r="H42" s="39">
        <f>F42*C24</f>
        <v>0</v>
      </c>
      <c r="I42" s="221"/>
      <c r="J42" s="238">
        <f>D42-H42</f>
        <v>0</v>
      </c>
      <c r="K42" s="155"/>
      <c r="L42" s="264"/>
      <c r="M42" s="275"/>
    </row>
    <row r="43" spans="1:13" ht="13.5" customHeight="1">
      <c r="A43" s="31"/>
      <c r="B43" s="80"/>
      <c r="C43" s="106"/>
      <c r="D43" s="39">
        <f>B43*C25</f>
        <v>0</v>
      </c>
      <c r="E43" s="113"/>
      <c r="F43" s="80"/>
      <c r="G43" s="106"/>
      <c r="H43" s="39">
        <f>F43*C24</f>
        <v>0</v>
      </c>
      <c r="I43" s="221"/>
      <c r="J43" s="238">
        <f>D43-H43</f>
        <v>0</v>
      </c>
      <c r="K43" s="155"/>
      <c r="L43" s="264"/>
      <c r="M43" s="275"/>
    </row>
    <row r="44" spans="1:13" ht="13.5" customHeight="1">
      <c r="A44" s="33"/>
      <c r="B44" s="81"/>
      <c r="C44" s="81"/>
      <c r="D44" s="81"/>
      <c r="E44" s="81"/>
      <c r="F44" s="81"/>
      <c r="G44" s="81"/>
      <c r="H44" s="204" t="s">
        <v>307</v>
      </c>
      <c r="I44" s="222"/>
      <c r="J44" s="239">
        <f>SUM(J40:J43)</f>
        <v>0</v>
      </c>
      <c r="K44" s="156"/>
      <c r="L44" s="265"/>
      <c r="M44" s="275"/>
    </row>
    <row r="45" spans="1:13" ht="13.5" customHeight="1">
      <c r="M45" s="275"/>
    </row>
    <row r="46" spans="1:13" ht="13.5" customHeight="1">
      <c r="A46" s="29" t="s">
        <v>304</v>
      </c>
      <c r="M46" s="275"/>
    </row>
    <row r="47" spans="1:13" ht="13.5" customHeight="1">
      <c r="A47" s="22" t="s">
        <v>213</v>
      </c>
      <c r="B47" s="22"/>
      <c r="C47" s="22"/>
      <c r="D47" s="22"/>
      <c r="E47" s="22"/>
      <c r="F47" s="22"/>
      <c r="G47" s="22"/>
      <c r="H47" s="22"/>
      <c r="I47" s="22"/>
      <c r="J47" s="22"/>
      <c r="K47" s="22"/>
      <c r="L47" s="22"/>
      <c r="M47" s="275"/>
    </row>
    <row r="48" spans="1:13" ht="27" customHeight="1">
      <c r="A48" s="30" t="s">
        <v>269</v>
      </c>
      <c r="B48" s="30" t="s">
        <v>221</v>
      </c>
      <c r="C48" s="30"/>
      <c r="D48" s="30" t="s">
        <v>222</v>
      </c>
      <c r="E48" s="30"/>
      <c r="F48" s="30" t="s">
        <v>170</v>
      </c>
      <c r="G48" s="30"/>
      <c r="H48" s="30" t="s">
        <v>226</v>
      </c>
      <c r="I48" s="108"/>
      <c r="J48" s="240" t="s">
        <v>279</v>
      </c>
      <c r="K48" s="249"/>
      <c r="L48" s="266"/>
      <c r="M48" s="276"/>
    </row>
    <row r="49" spans="1:13" ht="13.5" customHeight="1">
      <c r="A49" s="31"/>
      <c r="B49" s="80"/>
      <c r="C49" s="106"/>
      <c r="D49" s="39">
        <f>B49*C25</f>
        <v>0</v>
      </c>
      <c r="E49" s="113"/>
      <c r="F49" s="80"/>
      <c r="G49" s="106"/>
      <c r="H49" s="39">
        <f>F49*C26</f>
        <v>0</v>
      </c>
      <c r="I49" s="221"/>
      <c r="J49" s="238">
        <f>D49-H49</f>
        <v>0</v>
      </c>
      <c r="K49" s="155"/>
      <c r="L49" s="264"/>
      <c r="M49" s="277"/>
    </row>
    <row r="50" spans="1:13" ht="13.5" customHeight="1">
      <c r="A50" s="31"/>
      <c r="B50" s="80"/>
      <c r="C50" s="106"/>
      <c r="D50" s="39">
        <f>B50*C25</f>
        <v>0</v>
      </c>
      <c r="E50" s="113"/>
      <c r="F50" s="80"/>
      <c r="G50" s="106"/>
      <c r="H50" s="39">
        <f>F50*C26</f>
        <v>0</v>
      </c>
      <c r="I50" s="221"/>
      <c r="J50" s="238">
        <f>D50-H50</f>
        <v>0</v>
      </c>
      <c r="K50" s="155"/>
      <c r="L50" s="264"/>
      <c r="M50" s="275"/>
    </row>
    <row r="51" spans="1:13" ht="13.5" customHeight="1">
      <c r="A51" s="31"/>
      <c r="B51" s="80"/>
      <c r="C51" s="106"/>
      <c r="D51" s="39">
        <f>B51*C25</f>
        <v>0</v>
      </c>
      <c r="E51" s="113"/>
      <c r="F51" s="80"/>
      <c r="G51" s="106"/>
      <c r="H51" s="39">
        <f>F51*C26</f>
        <v>0</v>
      </c>
      <c r="I51" s="221"/>
      <c r="J51" s="238">
        <f>D51-H51</f>
        <v>0</v>
      </c>
      <c r="K51" s="155"/>
      <c r="L51" s="264"/>
      <c r="M51" s="275"/>
    </row>
    <row r="52" spans="1:13" ht="13.5" customHeight="1">
      <c r="A52" s="31"/>
      <c r="B52" s="80"/>
      <c r="C52" s="106"/>
      <c r="D52" s="39">
        <f>B52*C25</f>
        <v>0</v>
      </c>
      <c r="E52" s="113"/>
      <c r="F52" s="80"/>
      <c r="G52" s="106"/>
      <c r="H52" s="39">
        <f>F52*C26</f>
        <v>0</v>
      </c>
      <c r="I52" s="221"/>
      <c r="J52" s="238">
        <f>D52-H52</f>
        <v>0</v>
      </c>
      <c r="K52" s="155"/>
      <c r="L52" s="264"/>
      <c r="M52" s="275"/>
    </row>
    <row r="53" spans="1:13" ht="13.5" customHeight="1">
      <c r="A53" s="33"/>
      <c r="B53" s="81"/>
      <c r="C53" s="81"/>
      <c r="D53" s="81"/>
      <c r="E53" s="81"/>
      <c r="F53" s="81"/>
      <c r="G53" s="81"/>
      <c r="H53" s="204" t="s">
        <v>197</v>
      </c>
      <c r="I53" s="222"/>
      <c r="J53" s="239">
        <f>SUM(J49:J52)</f>
        <v>0</v>
      </c>
      <c r="K53" s="156"/>
      <c r="L53" s="265"/>
      <c r="M53" s="275"/>
    </row>
    <row r="54" spans="1:13" ht="13.5" customHeight="1">
      <c r="M54" s="275"/>
    </row>
    <row r="55" spans="1:13" ht="13.5" customHeight="1">
      <c r="A55" s="29" t="s">
        <v>305</v>
      </c>
      <c r="M55" s="275"/>
    </row>
    <row r="56" spans="1:13" ht="13.5" customHeight="1">
      <c r="A56" s="22" t="s">
        <v>213</v>
      </c>
      <c r="B56" s="22"/>
      <c r="C56" s="22"/>
      <c r="D56" s="22"/>
      <c r="E56" s="22"/>
      <c r="F56" s="22"/>
      <c r="G56" s="22"/>
      <c r="H56" s="22"/>
      <c r="I56" s="22"/>
      <c r="J56" s="22"/>
      <c r="K56" s="22"/>
      <c r="L56" s="22"/>
      <c r="M56" s="275"/>
    </row>
    <row r="57" spans="1:13" ht="27" customHeight="1">
      <c r="A57" s="30" t="s">
        <v>269</v>
      </c>
      <c r="B57" s="30" t="s">
        <v>223</v>
      </c>
      <c r="C57" s="30"/>
      <c r="D57" s="56" t="s">
        <v>195</v>
      </c>
      <c r="E57" s="38"/>
      <c r="F57" s="30" t="s">
        <v>170</v>
      </c>
      <c r="G57" s="30"/>
      <c r="H57" s="30" t="s">
        <v>226</v>
      </c>
      <c r="I57" s="108"/>
      <c r="J57" s="240" t="s">
        <v>155</v>
      </c>
      <c r="K57" s="249"/>
      <c r="L57" s="266"/>
      <c r="M57" s="276"/>
    </row>
    <row r="58" spans="1:13" ht="13.5" customHeight="1">
      <c r="A58" s="31"/>
      <c r="B58" s="80"/>
      <c r="C58" s="106"/>
      <c r="D58" s="39">
        <f>B58*C23</f>
        <v>0</v>
      </c>
      <c r="E58" s="113"/>
      <c r="F58" s="80"/>
      <c r="G58" s="106"/>
      <c r="H58" s="39">
        <f>F58*C26</f>
        <v>0</v>
      </c>
      <c r="I58" s="221"/>
      <c r="J58" s="238">
        <f>D58-H58</f>
        <v>0</v>
      </c>
      <c r="K58" s="155"/>
      <c r="L58" s="264"/>
      <c r="M58" s="277"/>
    </row>
    <row r="59" spans="1:13" ht="13.5" customHeight="1">
      <c r="A59" s="31"/>
      <c r="B59" s="80"/>
      <c r="C59" s="106"/>
      <c r="D59" s="39">
        <f>B59*C23</f>
        <v>0</v>
      </c>
      <c r="E59" s="113"/>
      <c r="F59" s="80"/>
      <c r="G59" s="106"/>
      <c r="H59" s="39">
        <f>F59*C26</f>
        <v>0</v>
      </c>
      <c r="I59" s="221"/>
      <c r="J59" s="238">
        <f>D59-H59</f>
        <v>0</v>
      </c>
      <c r="K59" s="155"/>
      <c r="L59" s="264"/>
      <c r="M59" s="275"/>
    </row>
    <row r="60" spans="1:13" ht="13.5" customHeight="1">
      <c r="A60" s="31"/>
      <c r="B60" s="80"/>
      <c r="C60" s="106"/>
      <c r="D60" s="39">
        <f>B60*C23</f>
        <v>0</v>
      </c>
      <c r="E60" s="113"/>
      <c r="F60" s="80"/>
      <c r="G60" s="106"/>
      <c r="H60" s="39">
        <f>F60*C26</f>
        <v>0</v>
      </c>
      <c r="I60" s="221"/>
      <c r="J60" s="238">
        <f>D60-H60</f>
        <v>0</v>
      </c>
      <c r="K60" s="155"/>
      <c r="L60" s="264"/>
      <c r="M60" s="275"/>
    </row>
    <row r="61" spans="1:13" ht="13.5" customHeight="1">
      <c r="A61" s="31"/>
      <c r="B61" s="80"/>
      <c r="C61" s="106"/>
      <c r="D61" s="39">
        <f>B61*C23</f>
        <v>0</v>
      </c>
      <c r="E61" s="113"/>
      <c r="F61" s="80"/>
      <c r="G61" s="106"/>
      <c r="H61" s="39">
        <f>F61*C26</f>
        <v>0</v>
      </c>
      <c r="I61" s="221"/>
      <c r="J61" s="238">
        <f>D61-H61</f>
        <v>0</v>
      </c>
      <c r="K61" s="155"/>
      <c r="L61" s="264"/>
      <c r="M61" s="275"/>
    </row>
    <row r="62" spans="1:13" ht="13.5" customHeight="1">
      <c r="A62" s="33"/>
      <c r="B62" s="81"/>
      <c r="C62" s="81"/>
      <c r="D62" s="81"/>
      <c r="E62" s="81"/>
      <c r="F62" s="81"/>
      <c r="G62" s="81"/>
      <c r="H62" s="204" t="s">
        <v>309</v>
      </c>
      <c r="I62" s="222"/>
      <c r="J62" s="239">
        <f>SUM(J58:J61)</f>
        <v>0</v>
      </c>
      <c r="K62" s="156"/>
      <c r="L62" s="265"/>
      <c r="M62" s="275"/>
    </row>
    <row r="63" spans="1:13" ht="13.5" customHeight="1">
      <c r="M63" s="275"/>
    </row>
    <row r="64" spans="1:13" ht="13.5" customHeight="1">
      <c r="A64" s="29" t="s">
        <v>306</v>
      </c>
      <c r="M64" s="275"/>
    </row>
    <row r="65" spans="1:30" ht="13.5" customHeight="1">
      <c r="A65" s="22" t="s">
        <v>213</v>
      </c>
      <c r="B65" s="22"/>
      <c r="C65" s="22"/>
      <c r="D65" s="22"/>
      <c r="E65" s="22"/>
      <c r="F65" s="22"/>
      <c r="G65" s="22"/>
      <c r="H65" s="22"/>
      <c r="I65" s="22"/>
      <c r="J65" s="22"/>
      <c r="K65" s="22"/>
      <c r="L65" s="22"/>
      <c r="M65" s="275"/>
    </row>
    <row r="66" spans="1:30" ht="27" customHeight="1">
      <c r="A66" s="30" t="s">
        <v>269</v>
      </c>
      <c r="B66" s="30" t="s">
        <v>224</v>
      </c>
      <c r="C66" s="30"/>
      <c r="D66" s="30" t="s">
        <v>62</v>
      </c>
      <c r="E66" s="108"/>
      <c r="F66" s="30" t="s">
        <v>170</v>
      </c>
      <c r="G66" s="30"/>
      <c r="H66" s="30" t="s">
        <v>226</v>
      </c>
      <c r="I66" s="108"/>
      <c r="J66" s="240" t="s">
        <v>300</v>
      </c>
      <c r="K66" s="249"/>
      <c r="L66" s="266"/>
      <c r="M66" s="276"/>
    </row>
    <row r="67" spans="1:30" ht="13.5" customHeight="1">
      <c r="A67" s="31"/>
      <c r="B67" s="80"/>
      <c r="C67" s="106"/>
      <c r="D67" s="39">
        <f>B67*C24</f>
        <v>0</v>
      </c>
      <c r="E67" s="113"/>
      <c r="F67" s="80"/>
      <c r="G67" s="106"/>
      <c r="H67" s="39">
        <f>F67*C26</f>
        <v>0</v>
      </c>
      <c r="I67" s="221"/>
      <c r="J67" s="238">
        <f>D67-H67</f>
        <v>0</v>
      </c>
      <c r="K67" s="155"/>
      <c r="L67" s="264"/>
      <c r="M67" s="277"/>
    </row>
    <row r="68" spans="1:30" ht="13.5" customHeight="1">
      <c r="A68" s="31"/>
      <c r="B68" s="80"/>
      <c r="C68" s="106"/>
      <c r="D68" s="39">
        <f>B68*C24</f>
        <v>0</v>
      </c>
      <c r="E68" s="113"/>
      <c r="F68" s="80"/>
      <c r="G68" s="106"/>
      <c r="H68" s="39">
        <f>F68*C26</f>
        <v>0</v>
      </c>
      <c r="I68" s="221"/>
      <c r="J68" s="238">
        <f>D68-H68</f>
        <v>0</v>
      </c>
      <c r="K68" s="155"/>
      <c r="L68" s="264"/>
      <c r="M68" s="275"/>
    </row>
    <row r="69" spans="1:30" ht="13.5" customHeight="1">
      <c r="A69" s="31"/>
      <c r="B69" s="80"/>
      <c r="C69" s="106"/>
      <c r="D69" s="39">
        <f>B69*C24</f>
        <v>0</v>
      </c>
      <c r="E69" s="113"/>
      <c r="F69" s="80"/>
      <c r="G69" s="106"/>
      <c r="H69" s="39">
        <f>F69*C26</f>
        <v>0</v>
      </c>
      <c r="I69" s="221"/>
      <c r="J69" s="238">
        <f>D69-H69</f>
        <v>0</v>
      </c>
      <c r="K69" s="155"/>
      <c r="L69" s="264"/>
      <c r="M69" s="275"/>
    </row>
    <row r="70" spans="1:30" ht="13.5" customHeight="1">
      <c r="A70" s="31"/>
      <c r="B70" s="80"/>
      <c r="C70" s="106"/>
      <c r="D70" s="39">
        <f>B70*C24</f>
        <v>0</v>
      </c>
      <c r="E70" s="113"/>
      <c r="F70" s="80"/>
      <c r="G70" s="106"/>
      <c r="H70" s="39">
        <f>F70*C26</f>
        <v>0</v>
      </c>
      <c r="I70" s="221"/>
      <c r="J70" s="238">
        <f>D70-H70</f>
        <v>0</v>
      </c>
      <c r="K70" s="155"/>
      <c r="L70" s="264"/>
      <c r="M70" s="275"/>
    </row>
    <row r="71" spans="1:30" ht="13.5" customHeight="1">
      <c r="A71" s="33"/>
      <c r="B71" s="81"/>
      <c r="C71" s="81"/>
      <c r="D71" s="81"/>
      <c r="E71" s="81"/>
      <c r="F71" s="81"/>
      <c r="G71" s="81"/>
      <c r="H71" s="204" t="s">
        <v>310</v>
      </c>
      <c r="I71" s="222"/>
      <c r="J71" s="239">
        <f>SUM(J67:J70)</f>
        <v>0</v>
      </c>
      <c r="K71" s="156"/>
      <c r="L71" s="265"/>
      <c r="M71" s="275"/>
    </row>
    <row r="72" spans="1:30" ht="13.5" customHeight="1">
      <c r="M72" s="275"/>
    </row>
    <row r="73" spans="1:30" ht="13.5" customHeight="1">
      <c r="C73" s="107" t="s">
        <v>212</v>
      </c>
      <c r="D73" s="129"/>
      <c r="E73" s="129"/>
      <c r="F73" s="129"/>
      <c r="G73" s="129"/>
      <c r="H73" s="205">
        <f>(J36+J44+J53+J62+J71)*I23</f>
        <v>0</v>
      </c>
      <c r="Z73" s="336"/>
      <c r="AA73" s="336"/>
      <c r="AB73" s="336"/>
      <c r="AC73" s="336"/>
      <c r="AD73" s="349"/>
    </row>
    <row r="74" spans="1:30" ht="13.5" customHeight="1">
      <c r="M74" s="275"/>
      <c r="N74" s="275"/>
      <c r="O74" s="275"/>
      <c r="P74" s="275"/>
      <c r="Q74" s="275"/>
      <c r="R74" s="275"/>
      <c r="S74" s="275"/>
      <c r="T74" s="275"/>
      <c r="U74" s="40"/>
      <c r="V74" s="40"/>
      <c r="W74" s="40"/>
      <c r="X74" s="336"/>
      <c r="Y74" s="336"/>
      <c r="Z74" s="336"/>
      <c r="AA74" s="336"/>
      <c r="AB74" s="336"/>
      <c r="AC74" s="336"/>
      <c r="AD74" s="349"/>
    </row>
    <row r="75" spans="1:30" ht="17.25">
      <c r="A75" s="34" t="s">
        <v>165</v>
      </c>
      <c r="B75" s="9"/>
      <c r="M75" s="275"/>
      <c r="N75" s="275"/>
      <c r="O75" s="275"/>
      <c r="P75" s="275"/>
      <c r="Q75" s="275"/>
      <c r="R75" s="275"/>
      <c r="S75" s="275"/>
      <c r="T75" s="275"/>
      <c r="U75" s="275"/>
      <c r="V75" s="275"/>
      <c r="W75" s="275"/>
      <c r="X75" s="275"/>
      <c r="Y75" s="275"/>
      <c r="Z75" s="275"/>
      <c r="AA75" s="275"/>
      <c r="AB75" s="275"/>
      <c r="AC75" s="275"/>
      <c r="AD75" s="275"/>
    </row>
    <row r="76" spans="1:30">
      <c r="A76" s="35" t="s">
        <v>121</v>
      </c>
      <c r="B76" s="35"/>
      <c r="C76" s="35"/>
      <c r="D76" s="35"/>
      <c r="E76" s="35"/>
      <c r="F76" s="35"/>
      <c r="G76" s="35"/>
      <c r="H76" s="35"/>
      <c r="I76" s="35"/>
      <c r="J76" s="35"/>
      <c r="K76" s="35"/>
      <c r="L76" s="36"/>
      <c r="M76" s="36"/>
      <c r="N76" s="36"/>
      <c r="O76" s="36"/>
      <c r="P76" s="36"/>
      <c r="Q76" s="36"/>
      <c r="R76" s="36"/>
      <c r="S76" s="36"/>
      <c r="T76" s="36"/>
      <c r="U76" s="36"/>
    </row>
    <row r="77" spans="1:30">
      <c r="A77" s="36" t="s">
        <v>141</v>
      </c>
      <c r="B77" s="36"/>
      <c r="C77" s="36"/>
      <c r="D77" s="36"/>
      <c r="E77" s="36"/>
      <c r="F77" s="36"/>
      <c r="G77" s="36"/>
      <c r="H77" s="36"/>
      <c r="I77" s="36"/>
      <c r="J77" s="36"/>
      <c r="K77" s="36"/>
      <c r="L77" s="36"/>
      <c r="M77" s="36"/>
      <c r="N77" s="36"/>
      <c r="O77" s="36"/>
      <c r="P77" s="36"/>
      <c r="Q77" s="36"/>
      <c r="R77" s="36"/>
      <c r="S77" s="36"/>
      <c r="T77" s="36"/>
      <c r="U77" s="36"/>
    </row>
    <row r="78" spans="1:30">
      <c r="A78" s="36" t="s">
        <v>123</v>
      </c>
      <c r="B78" s="36"/>
      <c r="C78" s="36"/>
      <c r="D78" s="36"/>
      <c r="E78" s="36"/>
      <c r="F78" s="36"/>
      <c r="G78" s="36"/>
      <c r="H78" s="36"/>
      <c r="I78" s="36"/>
      <c r="J78" s="36"/>
      <c r="K78" s="36"/>
      <c r="L78" s="36"/>
      <c r="M78" s="36"/>
      <c r="N78" s="36"/>
      <c r="O78" s="36"/>
      <c r="P78" s="36"/>
      <c r="Q78" s="36"/>
      <c r="R78" s="36"/>
      <c r="S78" s="36"/>
      <c r="T78" s="36"/>
      <c r="U78" s="36"/>
    </row>
    <row r="79" spans="1:30">
      <c r="A79" s="36" t="s">
        <v>65</v>
      </c>
      <c r="B79" s="36"/>
      <c r="C79" s="36"/>
      <c r="D79" s="36"/>
      <c r="E79" s="36"/>
      <c r="F79" s="36"/>
      <c r="G79" s="36"/>
      <c r="H79" s="36"/>
      <c r="I79" s="36"/>
      <c r="J79" s="36"/>
      <c r="K79" s="36"/>
      <c r="L79" s="36"/>
      <c r="M79" s="36"/>
      <c r="N79" s="36"/>
      <c r="O79" s="36"/>
      <c r="P79" s="36"/>
      <c r="Q79" s="36"/>
      <c r="R79" s="36"/>
      <c r="S79" s="36"/>
      <c r="T79" s="36"/>
      <c r="U79" s="36"/>
    </row>
    <row r="80" spans="1:30">
      <c r="A80" s="36" t="s">
        <v>59</v>
      </c>
      <c r="B80" s="36"/>
      <c r="C80" s="36"/>
      <c r="D80" s="36"/>
      <c r="E80" s="36"/>
      <c r="F80" s="36"/>
      <c r="G80" s="36"/>
      <c r="H80" s="36"/>
      <c r="I80" s="36"/>
      <c r="J80" s="36"/>
      <c r="K80" s="36"/>
      <c r="L80" s="36"/>
      <c r="M80" s="36"/>
      <c r="N80" s="36"/>
      <c r="O80" s="36"/>
      <c r="P80" s="36"/>
      <c r="Q80" s="36"/>
      <c r="R80" s="36"/>
      <c r="S80" s="36"/>
      <c r="T80" s="36"/>
      <c r="U80" s="36"/>
    </row>
    <row r="81" spans="1:30">
      <c r="A81" s="36"/>
      <c r="B81" s="36"/>
      <c r="C81" s="36"/>
      <c r="D81" s="36"/>
      <c r="E81" s="36"/>
      <c r="F81" s="36"/>
      <c r="G81" s="36"/>
      <c r="H81" s="36"/>
      <c r="I81" s="36"/>
      <c r="J81" s="36"/>
      <c r="K81" s="36"/>
      <c r="L81" s="36"/>
      <c r="M81" s="36"/>
      <c r="N81" s="36"/>
      <c r="O81" s="36"/>
      <c r="P81" s="36"/>
      <c r="Q81" s="36"/>
      <c r="R81" s="36"/>
      <c r="S81" s="36"/>
      <c r="T81" s="36"/>
      <c r="U81" s="36"/>
    </row>
    <row r="82" spans="1:30" ht="14.25">
      <c r="A82" s="37" t="s">
        <v>251</v>
      </c>
      <c r="B82" s="9"/>
      <c r="M82" s="275"/>
      <c r="N82" s="275"/>
      <c r="O82" s="275"/>
      <c r="P82" s="275"/>
      <c r="Q82" s="275"/>
      <c r="R82" s="275"/>
      <c r="S82" s="275"/>
      <c r="T82" s="275"/>
      <c r="U82" s="275"/>
      <c r="V82" s="275"/>
      <c r="W82" s="275"/>
      <c r="X82" s="275"/>
      <c r="Y82" s="275"/>
      <c r="Z82" s="275"/>
      <c r="AA82" s="275"/>
      <c r="AB82" s="275"/>
      <c r="AC82" s="275"/>
      <c r="AD82" s="275"/>
    </row>
    <row r="83" spans="1:30" ht="13.5" customHeight="1">
      <c r="A83" s="2" t="s">
        <v>43</v>
      </c>
      <c r="B83" s="22"/>
      <c r="C83" s="22"/>
      <c r="D83" s="22"/>
      <c r="E83" s="22"/>
      <c r="F83" s="22"/>
      <c r="G83" s="22"/>
      <c r="H83" s="22"/>
      <c r="I83" s="22"/>
      <c r="J83" s="22"/>
      <c r="K83" s="22"/>
      <c r="L83" s="22"/>
      <c r="M83" s="275"/>
      <c r="N83" s="275"/>
      <c r="O83" s="275"/>
      <c r="P83" s="275"/>
      <c r="Q83" s="275"/>
      <c r="R83" s="275"/>
      <c r="S83" s="275"/>
      <c r="T83" s="275"/>
      <c r="U83" s="40"/>
      <c r="V83" s="40"/>
      <c r="W83" s="40"/>
      <c r="X83" s="336"/>
      <c r="Y83" s="336"/>
      <c r="Z83" s="336"/>
      <c r="AA83" s="336"/>
      <c r="AB83" s="336"/>
      <c r="AC83" s="336"/>
      <c r="AD83" s="349"/>
    </row>
    <row r="84" spans="1:30" ht="27" customHeight="1">
      <c r="A84" s="30" t="s">
        <v>269</v>
      </c>
      <c r="B84" s="30" t="s">
        <v>28</v>
      </c>
      <c r="C84" s="108"/>
      <c r="D84" s="56" t="s">
        <v>63</v>
      </c>
      <c r="E84" s="56"/>
      <c r="F84" s="56"/>
      <c r="G84" s="171"/>
      <c r="H84" s="206" t="s">
        <v>162</v>
      </c>
      <c r="I84" s="223"/>
      <c r="J84" s="241"/>
      <c r="K84" s="250"/>
      <c r="L84" s="267"/>
      <c r="M84" s="101"/>
      <c r="N84" s="101"/>
      <c r="O84" s="101"/>
      <c r="P84" s="60"/>
      <c r="Q84" s="60"/>
      <c r="R84" s="275"/>
      <c r="S84" s="275"/>
      <c r="T84" s="275"/>
      <c r="U84" s="40"/>
      <c r="V84" s="40"/>
      <c r="W84" s="40"/>
      <c r="X84" s="336"/>
      <c r="Y84" s="336"/>
      <c r="Z84" s="336"/>
      <c r="AA84" s="336"/>
      <c r="AB84" s="336"/>
      <c r="AC84" s="336"/>
      <c r="AD84" s="349"/>
    </row>
    <row r="85" spans="1:30" ht="13.5" customHeight="1">
      <c r="A85" s="31"/>
      <c r="B85" s="80"/>
      <c r="C85" s="109"/>
      <c r="D85" s="130">
        <f>B85*C25</f>
        <v>0</v>
      </c>
      <c r="E85" s="155"/>
      <c r="F85" s="177"/>
      <c r="G85" s="70"/>
      <c r="H85" s="70"/>
      <c r="I85" s="70"/>
      <c r="J85" s="40"/>
      <c r="K85" s="40"/>
      <c r="L85" s="268"/>
      <c r="M85" s="277"/>
      <c r="N85" s="275"/>
      <c r="O85" s="275"/>
      <c r="P85" s="275"/>
      <c r="Q85" s="275"/>
      <c r="R85" s="275"/>
      <c r="S85" s="275"/>
      <c r="T85" s="275"/>
      <c r="U85" s="40"/>
      <c r="V85" s="40"/>
      <c r="W85" s="40"/>
      <c r="X85" s="336"/>
      <c r="Y85" s="336"/>
      <c r="Z85" s="336"/>
      <c r="AA85" s="336"/>
      <c r="AB85" s="336"/>
      <c r="AC85" s="336"/>
      <c r="AD85" s="349"/>
    </row>
    <row r="86" spans="1:30" ht="13.5" customHeight="1">
      <c r="A86" s="31"/>
      <c r="B86" s="80"/>
      <c r="C86" s="109"/>
      <c r="D86" s="130">
        <f>B86*C25</f>
        <v>0</v>
      </c>
      <c r="E86" s="155"/>
      <c r="F86" s="177"/>
      <c r="G86" s="70"/>
      <c r="H86" s="70"/>
      <c r="I86" s="70"/>
      <c r="J86" s="40"/>
      <c r="K86" s="40"/>
      <c r="L86" s="268"/>
      <c r="M86" s="275"/>
      <c r="N86" s="275"/>
      <c r="O86" s="275"/>
      <c r="P86" s="275"/>
      <c r="Q86" s="275"/>
      <c r="R86" s="275"/>
      <c r="S86" s="275"/>
      <c r="T86" s="275"/>
      <c r="U86" s="40"/>
      <c r="V86" s="40"/>
      <c r="W86" s="40"/>
      <c r="X86" s="336"/>
      <c r="Y86" s="336"/>
      <c r="Z86" s="336"/>
      <c r="AA86" s="336"/>
      <c r="AB86" s="336"/>
      <c r="AC86" s="336"/>
      <c r="AD86" s="349"/>
    </row>
    <row r="87" spans="1:30" ht="13.5" customHeight="1">
      <c r="A87" s="31"/>
      <c r="B87" s="80"/>
      <c r="C87" s="109"/>
      <c r="D87" s="130">
        <f>B87*C25</f>
        <v>0</v>
      </c>
      <c r="E87" s="155"/>
      <c r="F87" s="177"/>
      <c r="G87" s="70"/>
      <c r="H87" s="70"/>
      <c r="I87" s="70"/>
      <c r="J87" s="40"/>
      <c r="K87" s="40"/>
      <c r="L87" s="268"/>
      <c r="M87" s="275"/>
      <c r="N87" s="275"/>
      <c r="O87" s="275"/>
      <c r="P87" s="275"/>
      <c r="Q87" s="275"/>
      <c r="R87" s="275"/>
      <c r="S87" s="275"/>
      <c r="T87" s="275"/>
      <c r="U87" s="40"/>
      <c r="V87" s="40"/>
      <c r="W87" s="40"/>
      <c r="X87" s="336"/>
      <c r="Y87" s="336"/>
      <c r="Z87" s="336"/>
      <c r="AA87" s="336"/>
      <c r="AB87" s="336"/>
      <c r="AC87" s="336"/>
      <c r="AD87" s="349"/>
    </row>
    <row r="88" spans="1:30" ht="13.5" customHeight="1">
      <c r="A88" s="31"/>
      <c r="B88" s="82"/>
      <c r="C88" s="110"/>
      <c r="D88" s="131">
        <f>B88*C25</f>
        <v>0</v>
      </c>
      <c r="E88" s="156"/>
      <c r="F88" s="178"/>
      <c r="G88" s="70"/>
      <c r="H88" s="70"/>
      <c r="I88" s="70"/>
      <c r="J88" s="40"/>
      <c r="K88" s="40"/>
      <c r="L88" s="268"/>
      <c r="M88" s="275"/>
      <c r="N88" s="275"/>
      <c r="O88" s="275"/>
      <c r="P88" s="275"/>
      <c r="Q88" s="275"/>
      <c r="R88" s="275"/>
      <c r="S88" s="275"/>
      <c r="T88" s="275"/>
      <c r="U88" s="40"/>
      <c r="V88" s="40"/>
      <c r="W88" s="40"/>
      <c r="X88" s="336"/>
      <c r="Y88" s="336"/>
      <c r="Z88" s="336"/>
      <c r="AA88" s="336"/>
      <c r="AB88" s="336"/>
      <c r="AC88" s="336"/>
      <c r="AD88" s="349"/>
    </row>
    <row r="89" spans="1:30" ht="13.5" customHeight="1">
      <c r="A89" s="33"/>
      <c r="B89" s="83" t="s">
        <v>292</v>
      </c>
      <c r="C89" s="111"/>
      <c r="D89" s="132">
        <f>SUM(D85:F88)</f>
        <v>0</v>
      </c>
      <c r="E89" s="157"/>
      <c r="F89" s="179"/>
      <c r="G89" s="40"/>
      <c r="H89" s="70"/>
      <c r="I89" s="70"/>
      <c r="J89" s="40"/>
      <c r="K89" s="40"/>
      <c r="L89" s="268"/>
      <c r="M89" s="275"/>
      <c r="N89" s="275"/>
      <c r="O89" s="275"/>
      <c r="P89" s="275"/>
      <c r="Q89" s="275"/>
      <c r="R89" s="275"/>
      <c r="S89" s="275"/>
      <c r="T89" s="275"/>
      <c r="U89" s="40"/>
      <c r="V89" s="40"/>
      <c r="W89" s="40"/>
      <c r="X89" s="336"/>
      <c r="Y89" s="336"/>
      <c r="Z89" s="336"/>
      <c r="AA89" s="336"/>
      <c r="AB89" s="336"/>
      <c r="AC89" s="336"/>
      <c r="AD89" s="349"/>
    </row>
    <row r="90" spans="1:30" ht="11.25" customHeight="1"/>
    <row r="91" spans="1:30" ht="27.75" customHeight="1">
      <c r="A91" s="38" t="s">
        <v>30</v>
      </c>
      <c r="B91" s="84"/>
      <c r="C91" s="112"/>
      <c r="D91" s="88" t="s">
        <v>41</v>
      </c>
      <c r="E91" s="30" t="s">
        <v>291</v>
      </c>
      <c r="F91" s="30"/>
      <c r="G91" s="189" t="s">
        <v>64</v>
      </c>
      <c r="H91" s="207" t="s">
        <v>227</v>
      </c>
      <c r="I91" s="207"/>
      <c r="J91" s="207"/>
      <c r="K91" s="207"/>
    </row>
    <row r="92" spans="1:30">
      <c r="A92" s="39">
        <f>D89</f>
        <v>0</v>
      </c>
      <c r="B92" s="85"/>
      <c r="C92" s="113"/>
      <c r="D92" s="88" t="s">
        <v>41</v>
      </c>
      <c r="E92" s="88">
        <f>K84</f>
        <v>0</v>
      </c>
      <c r="F92" s="88"/>
      <c r="G92" s="189" t="s">
        <v>64</v>
      </c>
      <c r="H92" s="122">
        <f>A92*E92</f>
        <v>0</v>
      </c>
      <c r="I92" s="122"/>
      <c r="J92" s="122"/>
      <c r="K92" s="122"/>
    </row>
    <row r="93" spans="1:30">
      <c r="A93" s="40"/>
      <c r="B93" s="40"/>
      <c r="C93" s="40"/>
      <c r="D93" s="40"/>
      <c r="E93" s="40"/>
      <c r="F93" s="40"/>
      <c r="G93" s="40"/>
      <c r="H93" s="40"/>
      <c r="I93" s="40"/>
      <c r="J93" s="40"/>
      <c r="K93" s="40"/>
    </row>
    <row r="94" spans="1:30">
      <c r="A94" s="37" t="s">
        <v>225</v>
      </c>
      <c r="B94" s="40"/>
      <c r="C94" s="40"/>
      <c r="D94" s="40"/>
      <c r="E94" s="40"/>
      <c r="F94" s="40"/>
      <c r="G94" s="40"/>
      <c r="H94" s="40"/>
      <c r="I94" s="40"/>
      <c r="J94" s="40"/>
      <c r="K94" s="40"/>
    </row>
    <row r="95" spans="1:30" ht="14.25">
      <c r="A95" s="2" t="s">
        <v>43</v>
      </c>
      <c r="B95" s="40"/>
      <c r="C95" s="40"/>
      <c r="D95" s="40"/>
      <c r="E95" s="40"/>
      <c r="F95" s="40"/>
      <c r="G95" s="40"/>
      <c r="H95" s="40"/>
      <c r="I95" s="40"/>
      <c r="J95" s="40"/>
      <c r="K95" s="40"/>
    </row>
    <row r="96" spans="1:30" ht="27" customHeight="1">
      <c r="A96" s="30" t="s">
        <v>269</v>
      </c>
      <c r="B96" s="30" t="s">
        <v>282</v>
      </c>
      <c r="C96" s="108"/>
      <c r="D96" s="56" t="s">
        <v>188</v>
      </c>
      <c r="E96" s="56"/>
      <c r="F96" s="56"/>
      <c r="G96" s="171"/>
      <c r="H96" s="206" t="s">
        <v>289</v>
      </c>
      <c r="I96" s="223"/>
      <c r="J96" s="241"/>
      <c r="K96" s="250"/>
      <c r="L96" s="267"/>
      <c r="M96" s="101"/>
      <c r="N96" s="101"/>
      <c r="O96" s="101"/>
      <c r="P96" s="60"/>
      <c r="Q96" s="60"/>
      <c r="R96" s="275"/>
      <c r="S96" s="275"/>
      <c r="T96" s="275"/>
      <c r="U96" s="40"/>
      <c r="V96" s="40"/>
      <c r="W96" s="40"/>
      <c r="X96" s="336"/>
      <c r="Y96" s="336"/>
      <c r="Z96" s="336"/>
      <c r="AA96" s="336"/>
      <c r="AB96" s="336"/>
      <c r="AC96" s="336"/>
      <c r="AD96" s="349"/>
    </row>
    <row r="97" spans="1:30" ht="13.5" customHeight="1">
      <c r="A97" s="31"/>
      <c r="B97" s="80"/>
      <c r="C97" s="109"/>
      <c r="D97" s="130">
        <f>B97*C23</f>
        <v>0</v>
      </c>
      <c r="E97" s="155"/>
      <c r="F97" s="177"/>
      <c r="G97" s="70"/>
      <c r="H97" s="70"/>
      <c r="I97" s="70"/>
      <c r="J97" s="40"/>
      <c r="K97" s="40"/>
      <c r="L97" s="268"/>
      <c r="M97" s="277"/>
      <c r="N97" s="275"/>
      <c r="O97" s="275"/>
      <c r="P97" s="275"/>
      <c r="Q97" s="275"/>
      <c r="R97" s="275"/>
      <c r="S97" s="275"/>
      <c r="T97" s="275"/>
      <c r="U97" s="40"/>
      <c r="V97" s="40"/>
      <c r="W97" s="40"/>
      <c r="X97" s="336"/>
      <c r="Y97" s="336"/>
      <c r="Z97" s="336"/>
      <c r="AA97" s="336"/>
      <c r="AB97" s="336"/>
      <c r="AC97" s="336"/>
      <c r="AD97" s="349"/>
    </row>
    <row r="98" spans="1:30" ht="13.5" customHeight="1">
      <c r="A98" s="31"/>
      <c r="B98" s="80"/>
      <c r="C98" s="109"/>
      <c r="D98" s="130">
        <f>B98*C23</f>
        <v>0</v>
      </c>
      <c r="E98" s="155"/>
      <c r="F98" s="177"/>
      <c r="G98" s="70"/>
      <c r="H98" s="70"/>
      <c r="I98" s="70"/>
      <c r="J98" s="40"/>
      <c r="K98" s="40"/>
      <c r="L98" s="268"/>
      <c r="M98" s="275"/>
      <c r="N98" s="275"/>
      <c r="O98" s="275"/>
      <c r="P98" s="275"/>
      <c r="Q98" s="275"/>
      <c r="R98" s="275"/>
      <c r="S98" s="275"/>
      <c r="T98" s="275"/>
      <c r="U98" s="40"/>
      <c r="V98" s="40"/>
      <c r="W98" s="40"/>
      <c r="X98" s="336"/>
      <c r="Y98" s="336"/>
      <c r="Z98" s="336"/>
      <c r="AA98" s="336"/>
      <c r="AB98" s="336"/>
      <c r="AC98" s="336"/>
      <c r="AD98" s="349"/>
    </row>
    <row r="99" spans="1:30" ht="13.5" customHeight="1">
      <c r="A99" s="31"/>
      <c r="B99" s="80"/>
      <c r="C99" s="109"/>
      <c r="D99" s="130">
        <f>B99*C23</f>
        <v>0</v>
      </c>
      <c r="E99" s="155"/>
      <c r="F99" s="177"/>
      <c r="G99" s="70"/>
      <c r="H99" s="70"/>
      <c r="I99" s="70"/>
      <c r="J99" s="40"/>
      <c r="K99" s="40"/>
      <c r="L99" s="268"/>
      <c r="M99" s="275"/>
      <c r="N99" s="275"/>
      <c r="O99" s="275"/>
      <c r="P99" s="275"/>
      <c r="Q99" s="275"/>
      <c r="R99" s="275"/>
      <c r="S99" s="275"/>
      <c r="T99" s="275"/>
      <c r="U99" s="40"/>
      <c r="V99" s="40"/>
      <c r="W99" s="40"/>
      <c r="X99" s="336"/>
      <c r="Y99" s="336"/>
      <c r="Z99" s="336"/>
      <c r="AA99" s="336"/>
      <c r="AB99" s="336"/>
      <c r="AC99" s="336"/>
      <c r="AD99" s="349"/>
    </row>
    <row r="100" spans="1:30" ht="13.5" customHeight="1">
      <c r="A100" s="31"/>
      <c r="B100" s="82"/>
      <c r="C100" s="110"/>
      <c r="D100" s="131">
        <f>B100*C23</f>
        <v>0</v>
      </c>
      <c r="E100" s="156"/>
      <c r="F100" s="178"/>
      <c r="G100" s="70"/>
      <c r="H100" s="70"/>
      <c r="I100" s="70"/>
      <c r="J100" s="40"/>
      <c r="K100" s="40"/>
      <c r="L100" s="268"/>
      <c r="M100" s="275"/>
      <c r="N100" s="275"/>
      <c r="O100" s="275"/>
      <c r="P100" s="275"/>
      <c r="Q100" s="275"/>
      <c r="R100" s="275"/>
      <c r="S100" s="275"/>
      <c r="T100" s="275"/>
      <c r="U100" s="40"/>
      <c r="V100" s="40"/>
      <c r="W100" s="40"/>
      <c r="X100" s="336"/>
      <c r="Y100" s="336"/>
      <c r="Z100" s="336"/>
      <c r="AA100" s="336"/>
      <c r="AB100" s="336"/>
      <c r="AC100" s="336"/>
      <c r="AD100" s="349"/>
    </row>
    <row r="101" spans="1:30" ht="13.5" customHeight="1">
      <c r="A101" s="33"/>
      <c r="B101" s="83" t="s">
        <v>293</v>
      </c>
      <c r="C101" s="111"/>
      <c r="D101" s="132">
        <f>SUM(D97:F100)</f>
        <v>0</v>
      </c>
      <c r="E101" s="157"/>
      <c r="F101" s="179"/>
      <c r="G101" s="40"/>
      <c r="H101" s="70"/>
      <c r="I101" s="70"/>
      <c r="J101" s="40"/>
      <c r="K101" s="40"/>
      <c r="L101" s="268"/>
      <c r="M101" s="275"/>
      <c r="N101" s="275"/>
      <c r="O101" s="275"/>
      <c r="P101" s="275"/>
      <c r="Q101" s="275"/>
      <c r="R101" s="275"/>
      <c r="S101" s="275"/>
      <c r="T101" s="275"/>
      <c r="U101" s="40"/>
      <c r="V101" s="40"/>
      <c r="W101" s="40"/>
      <c r="X101" s="336"/>
      <c r="Y101" s="336"/>
      <c r="Z101" s="336"/>
      <c r="AA101" s="336"/>
      <c r="AB101" s="336"/>
      <c r="AC101" s="336"/>
      <c r="AD101" s="349"/>
    </row>
    <row r="102" spans="1:30" ht="11.25" customHeight="1"/>
    <row r="103" spans="1:30" ht="27.75" customHeight="1">
      <c r="A103" s="38" t="s">
        <v>114</v>
      </c>
      <c r="B103" s="84"/>
      <c r="C103" s="112"/>
      <c r="D103" s="88" t="s">
        <v>41</v>
      </c>
      <c r="E103" s="30" t="s">
        <v>290</v>
      </c>
      <c r="F103" s="30"/>
      <c r="G103" s="189" t="s">
        <v>64</v>
      </c>
      <c r="H103" s="207" t="s">
        <v>288</v>
      </c>
      <c r="I103" s="207"/>
      <c r="J103" s="207"/>
      <c r="K103" s="207"/>
    </row>
    <row r="104" spans="1:30">
      <c r="A104" s="39">
        <f>D101</f>
        <v>0</v>
      </c>
      <c r="B104" s="85"/>
      <c r="C104" s="113"/>
      <c r="D104" s="88" t="s">
        <v>41</v>
      </c>
      <c r="E104" s="88">
        <f>K96</f>
        <v>0</v>
      </c>
      <c r="F104" s="88"/>
      <c r="G104" s="189" t="s">
        <v>64</v>
      </c>
      <c r="H104" s="122">
        <f>A104*E104</f>
        <v>0</v>
      </c>
      <c r="I104" s="122"/>
      <c r="J104" s="122"/>
      <c r="K104" s="122"/>
    </row>
    <row r="105" spans="1:30">
      <c r="A105" s="40"/>
      <c r="B105" s="40"/>
      <c r="C105" s="40"/>
      <c r="D105" s="40"/>
      <c r="E105" s="40"/>
      <c r="F105" s="40"/>
      <c r="G105" s="40"/>
      <c r="H105" s="40"/>
      <c r="I105" s="40"/>
      <c r="J105" s="40"/>
      <c r="K105" s="40"/>
    </row>
    <row r="106" spans="1:30">
      <c r="A106" s="37" t="s">
        <v>281</v>
      </c>
      <c r="B106" s="40"/>
      <c r="C106" s="40"/>
      <c r="D106" s="40"/>
      <c r="E106" s="40"/>
      <c r="F106" s="40"/>
      <c r="G106" s="40"/>
      <c r="H106" s="40"/>
      <c r="I106" s="40"/>
      <c r="J106" s="40"/>
      <c r="K106" s="40"/>
    </row>
    <row r="107" spans="1:30" ht="14.25">
      <c r="A107" s="2" t="s">
        <v>43</v>
      </c>
      <c r="B107" s="40"/>
      <c r="C107" s="40"/>
      <c r="D107" s="40"/>
      <c r="E107" s="40"/>
      <c r="F107" s="40"/>
      <c r="G107" s="40"/>
      <c r="H107" s="40"/>
      <c r="I107" s="40"/>
      <c r="J107" s="40"/>
      <c r="K107" s="40"/>
    </row>
    <row r="108" spans="1:30" ht="27" customHeight="1">
      <c r="A108" s="30" t="s">
        <v>269</v>
      </c>
      <c r="B108" s="30" t="s">
        <v>284</v>
      </c>
      <c r="C108" s="108"/>
      <c r="D108" s="56" t="s">
        <v>192</v>
      </c>
      <c r="E108" s="56"/>
      <c r="F108" s="56"/>
      <c r="G108" s="171"/>
      <c r="H108" s="206" t="s">
        <v>39</v>
      </c>
      <c r="I108" s="223"/>
      <c r="J108" s="241"/>
      <c r="K108" s="250"/>
      <c r="L108" s="267"/>
      <c r="M108" s="101"/>
      <c r="N108" s="101"/>
      <c r="O108" s="101"/>
      <c r="P108" s="60"/>
      <c r="Q108" s="60"/>
      <c r="R108" s="275"/>
      <c r="S108" s="275"/>
      <c r="T108" s="275"/>
      <c r="U108" s="40"/>
      <c r="V108" s="40"/>
      <c r="W108" s="40"/>
      <c r="X108" s="336"/>
      <c r="Y108" s="336"/>
      <c r="Z108" s="336"/>
      <c r="AA108" s="336"/>
      <c r="AB108" s="336"/>
      <c r="AC108" s="336"/>
      <c r="AD108" s="349"/>
    </row>
    <row r="109" spans="1:30" ht="13.5" customHeight="1">
      <c r="A109" s="31"/>
      <c r="B109" s="80"/>
      <c r="C109" s="109"/>
      <c r="D109" s="130">
        <f>B109*C24</f>
        <v>0</v>
      </c>
      <c r="E109" s="155"/>
      <c r="F109" s="177"/>
      <c r="G109" s="70"/>
      <c r="H109" s="70"/>
      <c r="I109" s="70"/>
      <c r="J109" s="40"/>
      <c r="K109" s="40"/>
      <c r="L109" s="268"/>
      <c r="M109" s="277"/>
      <c r="N109" s="275"/>
      <c r="O109" s="275"/>
      <c r="P109" s="275"/>
      <c r="Q109" s="275"/>
      <c r="R109" s="275"/>
      <c r="S109" s="275"/>
      <c r="T109" s="275"/>
      <c r="U109" s="40"/>
      <c r="V109" s="40"/>
      <c r="W109" s="40"/>
      <c r="X109" s="336"/>
      <c r="Y109" s="336"/>
      <c r="Z109" s="336"/>
      <c r="AA109" s="336"/>
      <c r="AB109" s="336"/>
      <c r="AC109" s="336"/>
      <c r="AD109" s="349"/>
    </row>
    <row r="110" spans="1:30" ht="13.5" customHeight="1">
      <c r="A110" s="31"/>
      <c r="B110" s="80"/>
      <c r="C110" s="109"/>
      <c r="D110" s="130">
        <f>B110*C24</f>
        <v>0</v>
      </c>
      <c r="E110" s="155"/>
      <c r="F110" s="177"/>
      <c r="G110" s="70"/>
      <c r="H110" s="70"/>
      <c r="I110" s="70"/>
      <c r="J110" s="40"/>
      <c r="K110" s="40"/>
      <c r="L110" s="268"/>
      <c r="M110" s="275"/>
      <c r="N110" s="275"/>
      <c r="O110" s="275"/>
      <c r="P110" s="275"/>
      <c r="Q110" s="275"/>
      <c r="R110" s="275"/>
      <c r="S110" s="275"/>
      <c r="T110" s="275"/>
      <c r="U110" s="40"/>
      <c r="V110" s="40"/>
      <c r="W110" s="40"/>
      <c r="X110" s="336"/>
      <c r="Y110" s="336"/>
      <c r="Z110" s="336"/>
      <c r="AA110" s="336"/>
      <c r="AB110" s="336"/>
      <c r="AC110" s="336"/>
      <c r="AD110" s="349"/>
    </row>
    <row r="111" spans="1:30" ht="13.5" customHeight="1">
      <c r="A111" s="31"/>
      <c r="B111" s="80"/>
      <c r="C111" s="109"/>
      <c r="D111" s="130">
        <f>B111*C24</f>
        <v>0</v>
      </c>
      <c r="E111" s="155"/>
      <c r="F111" s="177"/>
      <c r="G111" s="70"/>
      <c r="H111" s="70"/>
      <c r="I111" s="70"/>
      <c r="J111" s="40"/>
      <c r="K111" s="40"/>
      <c r="L111" s="268"/>
      <c r="M111" s="275"/>
      <c r="N111" s="275"/>
      <c r="O111" s="275"/>
      <c r="P111" s="275"/>
      <c r="Q111" s="275"/>
      <c r="R111" s="275"/>
      <c r="S111" s="275"/>
      <c r="T111" s="275"/>
      <c r="U111" s="40"/>
      <c r="V111" s="40"/>
      <c r="W111" s="40"/>
      <c r="X111" s="336"/>
      <c r="Y111" s="336"/>
      <c r="Z111" s="336"/>
      <c r="AA111" s="336"/>
      <c r="AB111" s="336"/>
      <c r="AC111" s="336"/>
      <c r="AD111" s="349"/>
    </row>
    <row r="112" spans="1:30" ht="13.5" customHeight="1">
      <c r="A112" s="31"/>
      <c r="B112" s="82"/>
      <c r="C112" s="110"/>
      <c r="D112" s="131">
        <f>B112*C24</f>
        <v>0</v>
      </c>
      <c r="E112" s="156"/>
      <c r="F112" s="178"/>
      <c r="G112" s="70"/>
      <c r="H112" s="70"/>
      <c r="I112" s="70"/>
      <c r="J112" s="40"/>
      <c r="K112" s="40"/>
      <c r="L112" s="268"/>
      <c r="M112" s="275"/>
      <c r="N112" s="275"/>
      <c r="O112" s="275"/>
      <c r="P112" s="275"/>
      <c r="Q112" s="275"/>
      <c r="R112" s="275"/>
      <c r="S112" s="275"/>
      <c r="T112" s="275"/>
      <c r="U112" s="40"/>
      <c r="V112" s="40"/>
      <c r="W112" s="40"/>
      <c r="X112" s="336"/>
      <c r="Y112" s="336"/>
      <c r="Z112" s="336"/>
      <c r="AA112" s="336"/>
      <c r="AB112" s="336"/>
      <c r="AC112" s="336"/>
      <c r="AD112" s="349"/>
    </row>
    <row r="113" spans="1:30" ht="13.5" customHeight="1">
      <c r="A113" s="33"/>
      <c r="B113" s="83" t="s">
        <v>271</v>
      </c>
      <c r="C113" s="111"/>
      <c r="D113" s="132">
        <f>SUM(D109:F112)</f>
        <v>0</v>
      </c>
      <c r="E113" s="157"/>
      <c r="F113" s="179"/>
      <c r="G113" s="40"/>
      <c r="H113" s="70"/>
      <c r="I113" s="70"/>
      <c r="J113" s="40"/>
      <c r="K113" s="40"/>
      <c r="L113" s="268"/>
      <c r="M113" s="275"/>
      <c r="N113" s="275"/>
      <c r="O113" s="275"/>
      <c r="P113" s="275"/>
      <c r="Q113" s="275"/>
      <c r="R113" s="275"/>
      <c r="S113" s="275"/>
      <c r="T113" s="275"/>
      <c r="U113" s="40"/>
      <c r="V113" s="40"/>
      <c r="W113" s="40"/>
      <c r="X113" s="336"/>
      <c r="Y113" s="336"/>
      <c r="Z113" s="336"/>
      <c r="AA113" s="336"/>
      <c r="AB113" s="336"/>
      <c r="AC113" s="336"/>
      <c r="AD113" s="349"/>
    </row>
    <row r="114" spans="1:30" ht="11.25" customHeight="1"/>
    <row r="115" spans="1:30" ht="27.75" customHeight="1">
      <c r="A115" s="38" t="s">
        <v>294</v>
      </c>
      <c r="B115" s="84"/>
      <c r="C115" s="112"/>
      <c r="D115" s="88" t="s">
        <v>41</v>
      </c>
      <c r="E115" s="30" t="s">
        <v>233</v>
      </c>
      <c r="F115" s="30"/>
      <c r="G115" s="189" t="s">
        <v>64</v>
      </c>
      <c r="H115" s="207" t="s">
        <v>11</v>
      </c>
      <c r="I115" s="207"/>
      <c r="J115" s="207"/>
      <c r="K115" s="207"/>
    </row>
    <row r="116" spans="1:30">
      <c r="A116" s="39">
        <f>D113</f>
        <v>0</v>
      </c>
      <c r="B116" s="85"/>
      <c r="C116" s="113"/>
      <c r="D116" s="88" t="s">
        <v>41</v>
      </c>
      <c r="E116" s="88">
        <f>K108</f>
        <v>0</v>
      </c>
      <c r="F116" s="88"/>
      <c r="G116" s="189" t="s">
        <v>64</v>
      </c>
      <c r="H116" s="122">
        <f>A116*E116</f>
        <v>0</v>
      </c>
      <c r="I116" s="122"/>
      <c r="J116" s="122"/>
      <c r="K116" s="122"/>
    </row>
    <row r="117" spans="1:30" ht="14.25">
      <c r="A117" s="40"/>
      <c r="B117" s="40"/>
      <c r="C117" s="40"/>
      <c r="D117" s="40"/>
      <c r="E117" s="40"/>
      <c r="F117" s="40"/>
      <c r="G117" s="40"/>
      <c r="H117" s="40"/>
      <c r="I117" s="40"/>
      <c r="J117" s="40"/>
      <c r="K117" s="40"/>
    </row>
    <row r="118" spans="1:30" ht="14.25">
      <c r="C118" s="107" t="s">
        <v>296</v>
      </c>
      <c r="D118" s="129"/>
      <c r="E118" s="129"/>
      <c r="F118" s="129"/>
      <c r="G118" s="129"/>
      <c r="H118" s="205">
        <f>H92+H104+H116</f>
        <v>0</v>
      </c>
      <c r="I118" s="40"/>
      <c r="J118" s="40"/>
      <c r="K118" s="40"/>
    </row>
    <row r="119" spans="1:30">
      <c r="A119" s="36"/>
      <c r="B119" s="36"/>
      <c r="C119" s="36"/>
      <c r="D119" s="36"/>
      <c r="E119" s="36"/>
      <c r="F119" s="36"/>
      <c r="G119" s="36"/>
      <c r="H119" s="36"/>
      <c r="I119" s="36"/>
      <c r="J119" s="36"/>
      <c r="K119" s="36"/>
      <c r="L119" s="36"/>
      <c r="M119" s="36"/>
      <c r="N119" s="36"/>
      <c r="O119" s="36"/>
      <c r="P119" s="36"/>
      <c r="Q119" s="36"/>
      <c r="R119" s="36"/>
      <c r="S119" s="36"/>
      <c r="T119" s="36"/>
      <c r="U119" s="36"/>
    </row>
    <row r="120" spans="1:30">
      <c r="A120" s="35" t="s">
        <v>167</v>
      </c>
      <c r="B120" s="36"/>
      <c r="C120" s="36"/>
      <c r="D120" s="36"/>
      <c r="E120" s="36"/>
      <c r="F120" s="36"/>
      <c r="G120" s="36"/>
      <c r="H120" s="36"/>
      <c r="I120" s="36"/>
      <c r="J120" s="36"/>
      <c r="K120" s="36"/>
      <c r="L120" s="36"/>
      <c r="M120" s="36"/>
      <c r="N120" s="36"/>
      <c r="O120" s="36"/>
      <c r="P120" s="36"/>
      <c r="Q120" s="36"/>
      <c r="R120" s="36"/>
      <c r="S120" s="36"/>
      <c r="T120" s="36"/>
      <c r="U120" s="36"/>
    </row>
    <row r="121" spans="1:30">
      <c r="A121" s="2" t="s">
        <v>43</v>
      </c>
      <c r="B121" s="36"/>
      <c r="C121" s="36"/>
      <c r="D121" s="36"/>
      <c r="E121" s="36"/>
      <c r="F121" s="36"/>
      <c r="G121" s="36"/>
      <c r="H121" s="36"/>
      <c r="I121" s="36"/>
      <c r="J121" s="36"/>
      <c r="K121" s="36"/>
      <c r="L121" s="36"/>
      <c r="M121" s="36"/>
      <c r="N121" s="36"/>
      <c r="O121" s="36"/>
      <c r="P121" s="36"/>
      <c r="Q121" s="36"/>
      <c r="R121" s="36"/>
      <c r="S121" s="36"/>
      <c r="T121" s="36"/>
      <c r="U121" s="36"/>
    </row>
    <row r="122" spans="1:30">
      <c r="A122" s="41" t="s">
        <v>121</v>
      </c>
      <c r="B122" s="41"/>
      <c r="C122" s="41"/>
      <c r="D122" s="41"/>
      <c r="E122" s="41"/>
      <c r="F122" s="41"/>
      <c r="G122" s="41"/>
      <c r="H122" s="41"/>
      <c r="I122" s="41"/>
      <c r="J122" s="41"/>
      <c r="K122" s="41"/>
      <c r="L122" s="36"/>
      <c r="M122" s="36"/>
      <c r="N122" s="36"/>
      <c r="O122" s="36"/>
      <c r="P122" s="36"/>
      <c r="Q122" s="36"/>
      <c r="R122" s="36"/>
      <c r="S122" s="36"/>
      <c r="T122" s="36"/>
      <c r="U122" s="36"/>
    </row>
    <row r="123" spans="1:30">
      <c r="A123" s="36" t="s">
        <v>122</v>
      </c>
      <c r="B123" s="36"/>
      <c r="C123" s="36"/>
      <c r="D123" s="36"/>
      <c r="E123" s="36"/>
      <c r="F123" s="36"/>
      <c r="G123" s="36"/>
      <c r="H123" s="36"/>
      <c r="I123" s="36"/>
      <c r="J123" s="36"/>
      <c r="K123" s="36"/>
      <c r="L123" s="36"/>
      <c r="M123" s="36"/>
      <c r="N123" s="36"/>
      <c r="O123" s="36"/>
      <c r="P123" s="36"/>
      <c r="Q123" s="36"/>
      <c r="R123" s="36"/>
      <c r="S123" s="36"/>
      <c r="T123" s="36"/>
      <c r="U123" s="36"/>
    </row>
    <row r="124" spans="1:30">
      <c r="A124" s="36" t="s">
        <v>123</v>
      </c>
      <c r="B124" s="36"/>
      <c r="C124" s="36"/>
      <c r="D124" s="36"/>
      <c r="E124" s="36"/>
      <c r="F124" s="36"/>
      <c r="G124" s="36"/>
      <c r="H124" s="36"/>
      <c r="I124" s="36"/>
      <c r="J124" s="36"/>
      <c r="K124" s="36"/>
      <c r="L124" s="36"/>
      <c r="M124" s="36"/>
      <c r="N124" s="36"/>
      <c r="O124" s="36"/>
      <c r="P124" s="36"/>
      <c r="Q124" s="36"/>
      <c r="R124" s="36"/>
      <c r="S124" s="36"/>
      <c r="T124" s="36"/>
      <c r="U124" s="36"/>
    </row>
    <row r="125" spans="1:30">
      <c r="A125" s="36" t="s">
        <v>65</v>
      </c>
      <c r="B125" s="36"/>
      <c r="C125" s="36"/>
      <c r="D125" s="36"/>
      <c r="E125" s="36"/>
      <c r="F125" s="36"/>
      <c r="G125" s="36"/>
      <c r="H125" s="36"/>
      <c r="I125" s="36"/>
      <c r="J125" s="36"/>
      <c r="K125" s="36"/>
      <c r="L125" s="36"/>
      <c r="M125" s="36"/>
      <c r="N125" s="36"/>
      <c r="O125" s="36"/>
      <c r="P125" s="36"/>
      <c r="Q125" s="36"/>
      <c r="R125" s="36"/>
      <c r="S125" s="36"/>
      <c r="T125" s="36"/>
      <c r="U125" s="36"/>
    </row>
    <row r="126" spans="1:30">
      <c r="A126" s="36" t="s">
        <v>59</v>
      </c>
      <c r="B126" s="36"/>
      <c r="C126" s="36"/>
      <c r="D126" s="36"/>
      <c r="E126" s="36"/>
      <c r="F126" s="36"/>
      <c r="G126" s="36"/>
      <c r="H126" s="36"/>
      <c r="I126" s="36"/>
      <c r="J126" s="36"/>
      <c r="K126" s="36"/>
      <c r="L126" s="36"/>
      <c r="M126" s="36"/>
      <c r="N126" s="36"/>
      <c r="O126" s="36"/>
      <c r="P126" s="36"/>
      <c r="Q126" s="36"/>
      <c r="R126" s="36"/>
      <c r="S126" s="36"/>
      <c r="T126" s="36"/>
      <c r="U126" s="36"/>
    </row>
    <row r="127" spans="1:30">
      <c r="A127" s="36" t="s">
        <v>66</v>
      </c>
      <c r="B127" s="36"/>
      <c r="C127" s="36"/>
      <c r="D127" s="36"/>
      <c r="E127" s="36"/>
      <c r="F127" s="36"/>
      <c r="G127" s="190"/>
      <c r="H127" s="190"/>
      <c r="I127" s="36"/>
      <c r="J127" s="36"/>
      <c r="K127" s="36"/>
      <c r="L127" s="36"/>
      <c r="M127" s="36"/>
      <c r="N127" s="36"/>
      <c r="O127" s="36"/>
      <c r="P127" s="36"/>
      <c r="Q127" s="36"/>
      <c r="R127" s="36"/>
      <c r="S127" s="36"/>
      <c r="T127" s="36"/>
      <c r="U127" s="36"/>
    </row>
    <row r="128" spans="1:30" ht="37.5" customHeight="1">
      <c r="A128" s="30" t="s">
        <v>29</v>
      </c>
      <c r="B128" s="30"/>
      <c r="C128" s="30" t="s">
        <v>214</v>
      </c>
      <c r="D128" s="50" t="s">
        <v>215</v>
      </c>
      <c r="E128" s="50"/>
      <c r="F128" s="36"/>
      <c r="G128" s="36"/>
      <c r="H128" s="36"/>
      <c r="I128" s="36"/>
      <c r="J128" s="36"/>
      <c r="K128" s="36"/>
      <c r="L128" s="36"/>
      <c r="M128" s="36"/>
      <c r="N128" s="36"/>
      <c r="O128" s="36"/>
      <c r="P128" s="36"/>
      <c r="Q128" s="36"/>
      <c r="R128" s="36"/>
      <c r="S128" s="36"/>
      <c r="T128" s="36"/>
      <c r="U128" s="36"/>
    </row>
    <row r="129" spans="1:30">
      <c r="A129" s="42"/>
      <c r="B129" s="86"/>
      <c r="C129" s="115">
        <f>P6</f>
        <v>0</v>
      </c>
      <c r="D129" s="134">
        <f>IFERROR(A129*C129/AA6*K84*0.28,0)</f>
        <v>0</v>
      </c>
      <c r="E129" s="158"/>
      <c r="F129" s="36"/>
      <c r="G129" s="191"/>
      <c r="H129" s="135"/>
      <c r="I129" s="36"/>
      <c r="J129" s="36"/>
      <c r="K129" s="36"/>
      <c r="L129" s="36"/>
      <c r="M129" s="36"/>
      <c r="N129" s="36"/>
      <c r="O129" s="36"/>
      <c r="P129" s="36"/>
      <c r="Q129" s="36"/>
      <c r="R129" s="36"/>
      <c r="S129" s="36"/>
      <c r="T129" s="36"/>
      <c r="U129" s="36"/>
    </row>
    <row r="130" spans="1:30">
      <c r="A130" s="43" t="s">
        <v>125</v>
      </c>
      <c r="B130" s="87"/>
      <c r="C130" s="116"/>
      <c r="D130" s="135"/>
      <c r="E130" s="135"/>
      <c r="F130" s="36"/>
      <c r="G130" s="135"/>
      <c r="H130" s="135"/>
      <c r="I130" s="36"/>
      <c r="J130" s="36"/>
      <c r="K130" s="36"/>
      <c r="L130" s="36"/>
      <c r="M130" s="36"/>
      <c r="N130" s="36"/>
      <c r="O130" s="36"/>
      <c r="P130" s="36"/>
      <c r="Q130" s="36"/>
      <c r="R130" s="36"/>
      <c r="S130" s="36"/>
      <c r="T130" s="36"/>
      <c r="U130" s="36"/>
    </row>
    <row r="131" spans="1:30">
      <c r="A131" s="44" t="s">
        <v>67</v>
      </c>
      <c r="B131" s="36"/>
      <c r="C131" s="36"/>
      <c r="D131" s="36"/>
      <c r="E131" s="36"/>
      <c r="F131" s="36"/>
      <c r="G131" s="36"/>
      <c r="H131" s="36"/>
      <c r="I131" s="184"/>
      <c r="J131" s="184"/>
      <c r="K131" s="36"/>
      <c r="L131" s="36"/>
      <c r="M131" s="36"/>
      <c r="N131" s="36"/>
      <c r="O131" s="36"/>
      <c r="P131" s="36"/>
      <c r="Q131" s="36"/>
      <c r="R131" s="36"/>
      <c r="S131" s="36"/>
      <c r="T131" s="36"/>
      <c r="U131" s="36"/>
    </row>
    <row r="132" spans="1:30" ht="14.25">
      <c r="A132" s="36" t="s">
        <v>48</v>
      </c>
      <c r="B132" s="36"/>
      <c r="C132" s="36"/>
      <c r="D132" s="36"/>
      <c r="E132" s="36"/>
      <c r="F132" s="36"/>
      <c r="G132" s="36"/>
      <c r="H132" s="36"/>
      <c r="I132" s="184" t="s">
        <v>97</v>
      </c>
      <c r="J132" s="184"/>
      <c r="K132" s="36"/>
      <c r="L132" s="36"/>
      <c r="M132" s="36"/>
      <c r="N132" s="36"/>
      <c r="O132" s="36"/>
      <c r="P132" s="36"/>
      <c r="Q132" s="36"/>
      <c r="R132" s="36"/>
      <c r="S132" s="36"/>
      <c r="T132" s="36"/>
      <c r="U132" s="36"/>
    </row>
    <row r="133" spans="1:30" ht="37.5" customHeight="1">
      <c r="A133" s="30" t="s">
        <v>71</v>
      </c>
      <c r="B133" s="30"/>
      <c r="C133" s="30" t="s">
        <v>214</v>
      </c>
      <c r="D133" s="50" t="s">
        <v>215</v>
      </c>
      <c r="E133" s="50"/>
      <c r="F133" s="36"/>
      <c r="G133" s="36"/>
      <c r="H133" s="36"/>
      <c r="I133" s="224" t="s">
        <v>229</v>
      </c>
      <c r="J133" s="242"/>
      <c r="K133" s="251"/>
      <c r="L133" s="36"/>
      <c r="M133" s="36"/>
      <c r="N133" s="36"/>
      <c r="O133" s="36"/>
      <c r="P133" s="36"/>
      <c r="Q133" s="36"/>
      <c r="R133" s="36"/>
      <c r="S133" s="36"/>
      <c r="T133" s="36"/>
      <c r="U133" s="36"/>
    </row>
    <row r="134" spans="1:30" ht="14.25">
      <c r="A134" s="45"/>
      <c r="B134" s="45"/>
      <c r="C134" s="115">
        <f>P6</f>
        <v>0</v>
      </c>
      <c r="D134" s="134">
        <f>IFERROR(A134*C134/AA6*K84*0.4,0)</f>
        <v>0</v>
      </c>
      <c r="E134" s="158"/>
      <c r="F134" s="36"/>
      <c r="G134" s="36"/>
      <c r="H134" s="36"/>
      <c r="I134" s="225">
        <f>D129+D134</f>
        <v>0</v>
      </c>
      <c r="J134" s="243"/>
      <c r="K134" s="252"/>
      <c r="L134" s="36"/>
      <c r="M134" s="36"/>
      <c r="N134" s="36"/>
      <c r="O134" s="36"/>
      <c r="P134" s="36"/>
      <c r="Q134" s="36"/>
      <c r="R134" s="36"/>
      <c r="S134" s="36"/>
      <c r="T134" s="36"/>
      <c r="U134" s="36"/>
    </row>
    <row r="135" spans="1:30">
      <c r="A135" s="36" t="s">
        <v>126</v>
      </c>
      <c r="B135" s="36"/>
      <c r="C135" s="36"/>
      <c r="D135" s="36"/>
      <c r="E135" s="36"/>
      <c r="F135" s="36"/>
      <c r="G135" s="36"/>
      <c r="H135" s="36"/>
      <c r="I135" s="36"/>
      <c r="J135" s="36"/>
      <c r="K135" s="36"/>
      <c r="L135" s="36"/>
      <c r="M135" s="36"/>
      <c r="N135" s="36"/>
      <c r="O135" s="36"/>
      <c r="P135" s="36"/>
      <c r="Q135" s="36"/>
      <c r="R135" s="36"/>
      <c r="S135" s="36"/>
      <c r="T135" s="36"/>
      <c r="U135" s="36"/>
    </row>
    <row r="136" spans="1:30">
      <c r="A136" s="44" t="s">
        <v>67</v>
      </c>
      <c r="B136" s="36"/>
      <c r="C136" s="36"/>
      <c r="D136" s="36"/>
      <c r="E136" s="36"/>
      <c r="F136" s="36"/>
      <c r="G136" s="36"/>
      <c r="H136" s="36"/>
      <c r="I136" s="36"/>
      <c r="J136" s="36"/>
      <c r="K136" s="36"/>
      <c r="L136" s="36"/>
      <c r="M136" s="36"/>
      <c r="N136" s="36"/>
      <c r="O136" s="36"/>
      <c r="P136" s="36"/>
      <c r="Q136" s="36"/>
      <c r="R136" s="36"/>
      <c r="S136" s="36"/>
      <c r="T136" s="36"/>
      <c r="U136" s="36"/>
    </row>
    <row r="137" spans="1:30">
      <c r="A137" s="44"/>
      <c r="B137" s="36"/>
      <c r="C137" s="36"/>
      <c r="D137" s="36"/>
      <c r="E137" s="36"/>
      <c r="F137" s="36"/>
      <c r="G137" s="36"/>
      <c r="H137" s="36"/>
      <c r="I137" s="36"/>
      <c r="J137" s="36"/>
      <c r="K137" s="36"/>
      <c r="L137" s="36"/>
      <c r="M137" s="36"/>
      <c r="N137" s="36"/>
      <c r="O137" s="36"/>
      <c r="P137" s="36"/>
      <c r="Q137" s="36"/>
      <c r="R137" s="36"/>
      <c r="S137" s="36"/>
      <c r="T137" s="36"/>
      <c r="U137" s="36"/>
    </row>
    <row r="138" spans="1:30">
      <c r="A138" s="44"/>
      <c r="B138" s="36"/>
      <c r="C138" s="36"/>
      <c r="D138" s="36"/>
      <c r="E138" s="36"/>
      <c r="F138" s="36"/>
      <c r="G138" s="36"/>
      <c r="H138" s="36"/>
      <c r="I138" s="36"/>
      <c r="J138" s="36"/>
      <c r="K138" s="36"/>
      <c r="L138" s="36"/>
      <c r="M138" s="36"/>
      <c r="N138" s="36"/>
      <c r="O138" s="36"/>
      <c r="P138" s="36"/>
      <c r="Q138" s="36"/>
      <c r="R138" s="36"/>
      <c r="S138" s="36"/>
      <c r="T138" s="36"/>
      <c r="U138" s="36"/>
    </row>
    <row r="139" spans="1:30" ht="17.25">
      <c r="A139" s="46" t="s">
        <v>168</v>
      </c>
      <c r="B139" s="9"/>
    </row>
    <row r="140" spans="1:30">
      <c r="A140" s="2" t="s">
        <v>43</v>
      </c>
      <c r="B140" s="36"/>
      <c r="C140" s="36"/>
      <c r="D140" s="36"/>
      <c r="E140" s="36"/>
      <c r="F140" s="36"/>
      <c r="G140" s="36"/>
      <c r="H140" s="36"/>
      <c r="I140" s="36"/>
      <c r="J140" s="36"/>
      <c r="K140" s="36"/>
      <c r="L140" s="36"/>
      <c r="M140" s="36"/>
      <c r="N140" s="36"/>
      <c r="O140" s="36"/>
      <c r="P140" s="36"/>
      <c r="Q140" s="36"/>
      <c r="R140" s="36"/>
      <c r="S140" s="36"/>
      <c r="T140" s="36"/>
      <c r="U140" s="36"/>
    </row>
    <row r="141" spans="1:30">
      <c r="A141" s="29" t="s">
        <v>79</v>
      </c>
    </row>
    <row r="142" spans="1:30" s="17" customFormat="1" ht="35.25" customHeight="1">
      <c r="A142" s="47"/>
      <c r="B142" s="47"/>
      <c r="C142" s="30" t="s">
        <v>258</v>
      </c>
      <c r="D142" s="48" t="s">
        <v>73</v>
      </c>
      <c r="E142" s="30" t="s">
        <v>74</v>
      </c>
      <c r="F142" s="48" t="s">
        <v>73</v>
      </c>
      <c r="G142" s="50" t="s">
        <v>69</v>
      </c>
      <c r="H142" s="48" t="s">
        <v>64</v>
      </c>
      <c r="I142" s="50" t="s">
        <v>259</v>
      </c>
      <c r="J142" s="50"/>
      <c r="K142" s="50"/>
      <c r="AA142" s="185"/>
      <c r="AB142" s="190"/>
      <c r="AC142" s="185"/>
      <c r="AD142" s="185"/>
    </row>
    <row r="143" spans="1:30">
      <c r="A143" s="48" t="s">
        <v>76</v>
      </c>
      <c r="B143" s="48"/>
      <c r="C143" s="117">
        <f>P6</f>
        <v>0</v>
      </c>
      <c r="D143" s="119" t="s">
        <v>73</v>
      </c>
      <c r="E143" s="159">
        <f>AA6</f>
        <v>0</v>
      </c>
      <c r="F143" s="119" t="s">
        <v>73</v>
      </c>
      <c r="G143" s="192">
        <f>IFERROR(Y6+AD6/AA6,0)</f>
        <v>0</v>
      </c>
      <c r="H143" s="119" t="s">
        <v>64</v>
      </c>
      <c r="I143" s="52">
        <f>IFERROR(C143/E143/G143,0)</f>
        <v>0</v>
      </c>
      <c r="J143" s="52"/>
      <c r="K143" s="52"/>
      <c r="N143" s="190"/>
      <c r="O143" s="22"/>
      <c r="P143" s="22"/>
      <c r="Q143" s="22"/>
      <c r="R143" s="22"/>
      <c r="S143" s="22"/>
      <c r="T143" s="22"/>
      <c r="U143" s="22"/>
      <c r="V143" s="22"/>
      <c r="W143" s="22"/>
      <c r="X143" s="22"/>
      <c r="Y143" s="22"/>
      <c r="Z143" s="22"/>
      <c r="AA143" s="40"/>
      <c r="AB143" s="40"/>
      <c r="AC143" s="169"/>
      <c r="AD143" s="169"/>
    </row>
    <row r="144" spans="1:30" ht="14.25">
      <c r="A144" s="48" t="s">
        <v>13</v>
      </c>
      <c r="B144" s="48"/>
      <c r="C144" s="117">
        <f>P7</f>
        <v>0</v>
      </c>
      <c r="D144" s="120"/>
      <c r="E144" s="160">
        <f>AA7</f>
        <v>0</v>
      </c>
      <c r="F144" s="180"/>
      <c r="G144" s="193">
        <f>IFERROR(Y7+AD7/AA7,0)</f>
        <v>0</v>
      </c>
      <c r="H144" s="180"/>
      <c r="I144" s="226">
        <f>IFERROR(C144/E144/G144,0)</f>
        <v>0</v>
      </c>
      <c r="J144" s="226"/>
      <c r="K144" s="226"/>
      <c r="N144" s="190"/>
      <c r="O144" s="22"/>
      <c r="P144" s="22"/>
      <c r="Q144" s="22"/>
      <c r="R144" s="22"/>
      <c r="S144" s="22"/>
      <c r="T144" s="22"/>
      <c r="U144" s="22"/>
      <c r="V144" s="22"/>
      <c r="W144" s="22"/>
      <c r="X144" s="22"/>
      <c r="Y144" s="22"/>
      <c r="Z144" s="22"/>
      <c r="AA144" s="40"/>
      <c r="AB144" s="40"/>
      <c r="AC144" s="169"/>
      <c r="AD144" s="169"/>
    </row>
    <row r="145" spans="1:31" ht="14.25">
      <c r="D145" s="70"/>
      <c r="E145" s="161" t="s">
        <v>260</v>
      </c>
      <c r="F145" s="181"/>
      <c r="G145" s="181"/>
      <c r="H145" s="208"/>
      <c r="I145" s="227">
        <f>SUM(I143:K144)</f>
        <v>0</v>
      </c>
      <c r="J145" s="227"/>
      <c r="K145" s="168"/>
      <c r="N145" s="22"/>
      <c r="O145" s="22"/>
      <c r="P145" s="22"/>
      <c r="Q145" s="22"/>
      <c r="R145" s="22"/>
      <c r="S145" s="22"/>
      <c r="T145" s="22"/>
      <c r="U145" s="22"/>
      <c r="V145" s="22"/>
      <c r="W145" s="22"/>
      <c r="X145" s="22"/>
      <c r="Y145" s="22"/>
      <c r="Z145" s="22"/>
      <c r="AA145" s="40"/>
      <c r="AB145" s="40"/>
      <c r="AC145" s="169"/>
      <c r="AD145" s="169"/>
    </row>
    <row r="146" spans="1:31" ht="11.25" customHeight="1">
      <c r="D146" s="70"/>
      <c r="E146" s="40"/>
      <c r="F146" s="40"/>
      <c r="G146" s="40"/>
      <c r="H146" s="40"/>
      <c r="I146" s="228"/>
      <c r="J146" s="228"/>
      <c r="K146" s="228"/>
      <c r="AA146" s="22"/>
      <c r="AB146" s="22"/>
      <c r="AC146" s="169"/>
      <c r="AD146" s="169"/>
    </row>
    <row r="147" spans="1:31">
      <c r="A147" s="35" t="s">
        <v>9</v>
      </c>
      <c r="B147" s="35"/>
      <c r="C147" s="35"/>
      <c r="D147" s="35"/>
      <c r="E147" s="35"/>
      <c r="F147" s="35"/>
      <c r="G147" s="35"/>
      <c r="H147" s="35"/>
      <c r="I147" s="35"/>
      <c r="J147" s="35"/>
      <c r="K147" s="35"/>
      <c r="N147" s="287"/>
      <c r="O147" s="287"/>
      <c r="P147" s="287"/>
      <c r="Q147" s="287"/>
      <c r="R147" s="287"/>
      <c r="S147" s="287"/>
      <c r="T147" s="287"/>
      <c r="U147" s="287"/>
      <c r="V147" s="287"/>
      <c r="W147" s="287"/>
      <c r="X147" s="287"/>
      <c r="Y147" s="287"/>
      <c r="Z147" s="287"/>
      <c r="AA147" s="287"/>
      <c r="AB147" s="287"/>
      <c r="AC147" s="287"/>
      <c r="AD147" s="287"/>
    </row>
    <row r="148" spans="1:31" ht="14.25">
      <c r="A148" s="49" t="s">
        <v>78</v>
      </c>
      <c r="B148" s="49"/>
      <c r="C148" s="49"/>
      <c r="D148" s="49"/>
      <c r="E148" s="49"/>
      <c r="F148" s="49"/>
      <c r="G148" s="49"/>
      <c r="N148" s="29" t="s">
        <v>82</v>
      </c>
    </row>
    <row r="149" spans="1:31" ht="40.5" customHeight="1">
      <c r="A149" s="50" t="s">
        <v>85</v>
      </c>
      <c r="B149" s="48" t="s">
        <v>60</v>
      </c>
      <c r="C149" s="50" t="s">
        <v>151</v>
      </c>
      <c r="D149" s="78" t="s">
        <v>64</v>
      </c>
      <c r="E149" s="50" t="s">
        <v>143</v>
      </c>
      <c r="F149" s="78" t="s">
        <v>41</v>
      </c>
      <c r="G149" s="30" t="s">
        <v>231</v>
      </c>
      <c r="H149" s="78" t="s">
        <v>64</v>
      </c>
      <c r="I149" s="50" t="s">
        <v>5</v>
      </c>
      <c r="J149" s="50"/>
      <c r="K149" s="50"/>
      <c r="N149" s="284" t="s">
        <v>86</v>
      </c>
      <c r="O149" s="303"/>
      <c r="P149" s="48">
        <v>1</v>
      </c>
      <c r="Q149" s="48">
        <v>2</v>
      </c>
      <c r="R149" s="48">
        <v>3</v>
      </c>
      <c r="S149" s="48">
        <v>4</v>
      </c>
      <c r="T149" s="48">
        <v>5</v>
      </c>
      <c r="U149" s="48">
        <v>6</v>
      </c>
      <c r="V149" s="48">
        <v>7</v>
      </c>
      <c r="W149" s="48">
        <v>8</v>
      </c>
      <c r="X149" s="48">
        <v>9</v>
      </c>
      <c r="Y149" s="48">
        <v>10</v>
      </c>
      <c r="Z149" s="48">
        <v>11</v>
      </c>
      <c r="AA149" s="48">
        <v>12</v>
      </c>
      <c r="AB149" s="108" t="s">
        <v>1</v>
      </c>
      <c r="AC149" s="344"/>
      <c r="AD149" s="350" t="s">
        <v>216</v>
      </c>
    </row>
    <row r="150" spans="1:31">
      <c r="A150" s="51"/>
      <c r="B150" s="88" t="s">
        <v>60</v>
      </c>
      <c r="C150" s="118"/>
      <c r="D150" s="88" t="s">
        <v>64</v>
      </c>
      <c r="E150" s="162">
        <f>A150*C150</f>
        <v>0</v>
      </c>
      <c r="F150" s="88" t="s">
        <v>41</v>
      </c>
      <c r="G150" s="88">
        <f>E143</f>
        <v>0</v>
      </c>
      <c r="H150" s="88" t="s">
        <v>64</v>
      </c>
      <c r="I150" s="52">
        <f>E150*G150</f>
        <v>0</v>
      </c>
      <c r="J150" s="52"/>
      <c r="K150" s="52"/>
      <c r="N150" s="288" t="s">
        <v>76</v>
      </c>
      <c r="O150" s="304"/>
      <c r="P150" s="31"/>
      <c r="Q150" s="31"/>
      <c r="R150" s="31"/>
      <c r="S150" s="31"/>
      <c r="T150" s="31"/>
      <c r="U150" s="31"/>
      <c r="V150" s="31"/>
      <c r="W150" s="31"/>
      <c r="X150" s="31"/>
      <c r="Y150" s="31"/>
      <c r="Z150" s="31"/>
      <c r="AA150" s="31"/>
      <c r="AB150" s="39">
        <f>SUM(P150:AA150)</f>
        <v>0</v>
      </c>
      <c r="AC150" s="344"/>
      <c r="AD150" s="351">
        <f>J143*AB150</f>
        <v>0</v>
      </c>
    </row>
    <row r="151" spans="1:31" ht="14.25">
      <c r="N151" s="288" t="s">
        <v>13</v>
      </c>
      <c r="O151" s="304"/>
      <c r="P151" s="31"/>
      <c r="Q151" s="31"/>
      <c r="R151" s="31"/>
      <c r="S151" s="31"/>
      <c r="T151" s="31"/>
      <c r="U151" s="31"/>
      <c r="V151" s="31"/>
      <c r="W151" s="31"/>
      <c r="X151" s="31"/>
      <c r="Y151" s="31"/>
      <c r="Z151" s="31"/>
      <c r="AA151" s="31"/>
      <c r="AB151" s="39">
        <f>SUM(P151:AA151)</f>
        <v>0</v>
      </c>
      <c r="AC151" s="344"/>
      <c r="AD151" s="351">
        <f>J144*AB151</f>
        <v>0</v>
      </c>
    </row>
    <row r="152" spans="1:31" ht="14.25">
      <c r="A152" s="30" t="s">
        <v>161</v>
      </c>
      <c r="B152" s="30"/>
      <c r="C152" s="119" t="s">
        <v>41</v>
      </c>
      <c r="D152" s="136" t="s">
        <v>5</v>
      </c>
      <c r="E152" s="163"/>
      <c r="F152" s="182"/>
      <c r="G152" s="194" t="s">
        <v>64</v>
      </c>
      <c r="H152" s="209" t="s">
        <v>215</v>
      </c>
      <c r="I152" s="229"/>
      <c r="J152" s="229"/>
      <c r="K152" s="253"/>
      <c r="AB152" s="81"/>
      <c r="AC152" s="81"/>
      <c r="AD152" s="352">
        <f>SUM(AD150:AD151)</f>
        <v>0</v>
      </c>
    </row>
    <row r="153" spans="1:31">
      <c r="A153" s="30"/>
      <c r="B153" s="30"/>
      <c r="C153" s="120"/>
      <c r="D153" s="137"/>
      <c r="E153" s="164"/>
      <c r="F153" s="183"/>
      <c r="G153" s="195"/>
      <c r="H153" s="210"/>
      <c r="I153" s="230"/>
      <c r="J153" s="230"/>
      <c r="K153" s="254"/>
      <c r="N153" s="184"/>
      <c r="O153" s="184"/>
      <c r="P153" s="184"/>
      <c r="Q153" s="184"/>
      <c r="R153" s="184"/>
      <c r="S153" s="184"/>
      <c r="T153" s="184"/>
      <c r="U153" s="294"/>
      <c r="V153" s="294"/>
      <c r="W153" s="330"/>
      <c r="X153" s="330"/>
      <c r="Y153" s="330"/>
      <c r="Z153" s="330"/>
      <c r="AA153" s="330"/>
    </row>
    <row r="154" spans="1:31" ht="14.25">
      <c r="A154" s="52">
        <f>I145</f>
        <v>0</v>
      </c>
      <c r="B154" s="52"/>
      <c r="C154" s="88" t="s">
        <v>41</v>
      </c>
      <c r="D154" s="52">
        <f>I150</f>
        <v>0</v>
      </c>
      <c r="E154" s="52"/>
      <c r="F154" s="52"/>
      <c r="G154" s="189" t="s">
        <v>64</v>
      </c>
      <c r="H154" s="211">
        <f>A154*D154</f>
        <v>0</v>
      </c>
      <c r="I154" s="231"/>
      <c r="J154" s="231"/>
      <c r="K154" s="255"/>
      <c r="N154" s="70"/>
      <c r="O154" s="70"/>
      <c r="P154" s="70"/>
      <c r="Q154" s="70"/>
      <c r="R154" s="70"/>
      <c r="S154" s="70"/>
      <c r="T154" s="70"/>
      <c r="U154" s="330"/>
      <c r="V154" s="330"/>
      <c r="W154" s="22"/>
      <c r="X154" s="22"/>
    </row>
    <row r="155" spans="1:31" ht="6" customHeight="1">
      <c r="A155" s="40"/>
      <c r="B155" s="40"/>
      <c r="C155" s="40"/>
      <c r="D155" s="40"/>
      <c r="E155" s="40"/>
      <c r="F155" s="40"/>
      <c r="G155" s="40"/>
      <c r="H155" s="40"/>
      <c r="I155" s="40"/>
      <c r="J155" s="40"/>
      <c r="K155" s="40"/>
    </row>
    <row r="156" spans="1:31">
      <c r="A156" s="36"/>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row>
    <row r="157" spans="1:31" ht="17.25">
      <c r="A157" s="46" t="s">
        <v>169</v>
      </c>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row>
    <row r="158" spans="1:31">
      <c r="A158" s="2" t="s">
        <v>87</v>
      </c>
      <c r="B158" s="36"/>
      <c r="C158" s="36"/>
      <c r="D158" s="36"/>
      <c r="E158" s="36"/>
      <c r="F158" s="36"/>
      <c r="G158" s="36"/>
      <c r="H158" s="36"/>
      <c r="I158" s="36"/>
      <c r="J158" s="36"/>
      <c r="K158" s="36"/>
      <c r="L158" s="36"/>
      <c r="M158" s="36"/>
      <c r="N158" s="36"/>
      <c r="O158" s="36"/>
      <c r="P158" s="36"/>
      <c r="Q158" s="36"/>
      <c r="R158" s="36"/>
      <c r="S158" s="36"/>
      <c r="T158" s="36"/>
      <c r="U158" s="36"/>
    </row>
    <row r="159" spans="1:31">
      <c r="A159" s="2"/>
      <c r="B159" s="36"/>
      <c r="C159" s="36"/>
      <c r="D159" s="36"/>
      <c r="E159" s="36"/>
      <c r="F159" s="36"/>
      <c r="G159" s="36"/>
      <c r="H159" s="36"/>
      <c r="I159" s="36"/>
      <c r="J159" s="36"/>
      <c r="K159" s="36"/>
      <c r="L159" s="36"/>
      <c r="M159" s="36"/>
      <c r="N159" s="36"/>
      <c r="O159" s="36"/>
      <c r="P159" s="36"/>
      <c r="Q159" s="36"/>
      <c r="R159" s="36"/>
      <c r="S159" s="36"/>
      <c r="T159" s="36"/>
      <c r="U159" s="36"/>
    </row>
    <row r="160" spans="1:31" ht="14.25" customHeight="1">
      <c r="A160" s="35" t="s">
        <v>149</v>
      </c>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row>
    <row r="161" spans="1:31">
      <c r="A161" s="35" t="s">
        <v>121</v>
      </c>
      <c r="B161" s="36"/>
      <c r="C161" s="36"/>
      <c r="D161" s="36"/>
      <c r="E161" s="36"/>
      <c r="F161" s="36"/>
      <c r="G161" s="36"/>
      <c r="H161" s="36"/>
      <c r="I161" s="36"/>
      <c r="J161" s="36"/>
      <c r="K161" s="36"/>
      <c r="L161" s="36"/>
      <c r="M161" s="36"/>
      <c r="N161" s="36"/>
      <c r="O161" s="36"/>
      <c r="P161" s="36"/>
      <c r="Q161" s="36"/>
      <c r="R161" s="36"/>
      <c r="S161" s="36"/>
      <c r="T161" s="36"/>
      <c r="U161" s="36"/>
    </row>
    <row r="162" spans="1:31">
      <c r="A162" s="36" t="s">
        <v>124</v>
      </c>
      <c r="B162" s="2"/>
      <c r="C162" s="2"/>
      <c r="D162" s="67"/>
      <c r="E162" s="2"/>
      <c r="F162" s="2"/>
      <c r="G162" s="40"/>
      <c r="H162" s="2"/>
      <c r="I162" s="2"/>
      <c r="J162" s="2"/>
      <c r="K162" s="2"/>
      <c r="L162" s="2"/>
      <c r="M162" s="2"/>
      <c r="N162" s="2"/>
      <c r="O162" s="2"/>
      <c r="P162" s="2"/>
      <c r="Q162" s="2"/>
      <c r="R162" s="2"/>
      <c r="S162" s="2"/>
      <c r="T162" s="2"/>
      <c r="U162" s="2"/>
      <c r="V162" s="2"/>
      <c r="W162" s="2"/>
      <c r="X162" s="2"/>
      <c r="Y162" s="2"/>
      <c r="Z162" s="2"/>
      <c r="AA162" s="2"/>
      <c r="AB162" s="2"/>
      <c r="AC162" s="2"/>
      <c r="AD162" s="2"/>
      <c r="AE162" s="2"/>
    </row>
    <row r="163" spans="1:31">
      <c r="A163" s="36" t="s">
        <v>120</v>
      </c>
      <c r="B163" s="2"/>
      <c r="C163" s="2"/>
      <c r="D163" s="67"/>
      <c r="E163" s="2"/>
      <c r="F163" s="2"/>
      <c r="G163" s="40"/>
      <c r="H163" s="2"/>
      <c r="I163" s="2"/>
      <c r="J163" s="2"/>
      <c r="K163" s="2"/>
      <c r="L163" s="2"/>
      <c r="M163" s="2"/>
      <c r="N163" s="2"/>
      <c r="O163" s="2"/>
      <c r="P163" s="2"/>
      <c r="Q163" s="2"/>
      <c r="R163" s="2"/>
      <c r="S163" s="2"/>
      <c r="T163" s="2"/>
      <c r="U163" s="2"/>
      <c r="V163" s="2"/>
      <c r="W163" s="2"/>
      <c r="X163" s="2"/>
      <c r="Y163" s="2"/>
      <c r="Z163" s="2"/>
      <c r="AA163" s="2"/>
      <c r="AB163" s="2"/>
      <c r="AC163" s="2"/>
      <c r="AD163" s="2"/>
      <c r="AE163" s="2"/>
    </row>
    <row r="164" spans="1:31">
      <c r="A164" s="36"/>
      <c r="B164" s="2"/>
      <c r="C164" s="2"/>
      <c r="D164" s="67"/>
      <c r="E164" s="2"/>
      <c r="F164" s="2"/>
      <c r="G164" s="40"/>
      <c r="H164" s="2"/>
      <c r="I164" s="2"/>
      <c r="J164" s="2"/>
      <c r="K164" s="2"/>
      <c r="L164" s="2"/>
      <c r="M164" s="2"/>
      <c r="N164" s="2"/>
      <c r="O164" s="2"/>
      <c r="P164" s="2"/>
      <c r="Q164" s="2"/>
      <c r="R164" s="2"/>
      <c r="S164" s="2"/>
      <c r="T164" s="2"/>
      <c r="U164" s="2"/>
      <c r="V164" s="2"/>
      <c r="W164" s="2"/>
      <c r="X164" s="2"/>
      <c r="Y164" s="2"/>
      <c r="Z164" s="2"/>
      <c r="AA164" s="2"/>
      <c r="AB164" s="2"/>
      <c r="AC164" s="2"/>
      <c r="AD164" s="2"/>
      <c r="AE164" s="2"/>
    </row>
    <row r="165" spans="1:31">
      <c r="A165" s="53" t="s">
        <v>144</v>
      </c>
      <c r="B165" s="2"/>
      <c r="C165" s="2"/>
      <c r="D165" s="138"/>
      <c r="E165" s="2"/>
      <c r="F165" s="2"/>
      <c r="G165" s="196"/>
      <c r="H165" s="201"/>
      <c r="I165" s="2"/>
      <c r="J165" s="2"/>
      <c r="K165" s="2"/>
      <c r="L165" s="2"/>
      <c r="M165" s="2"/>
      <c r="N165" s="2"/>
      <c r="O165" s="2"/>
      <c r="P165" s="2"/>
      <c r="Q165" s="2"/>
      <c r="R165" s="2"/>
      <c r="S165" s="2"/>
      <c r="T165" s="2"/>
      <c r="U165" s="2"/>
      <c r="V165" s="2"/>
      <c r="W165" s="2"/>
      <c r="X165" s="2"/>
      <c r="Y165" s="2"/>
      <c r="Z165" s="2"/>
      <c r="AA165" s="2"/>
      <c r="AB165" s="2"/>
      <c r="AC165" s="2"/>
      <c r="AD165" s="2"/>
      <c r="AE165" s="2"/>
    </row>
    <row r="166" spans="1:31">
      <c r="A166" s="36" t="s">
        <v>145</v>
      </c>
      <c r="B166" s="2"/>
      <c r="C166" s="2"/>
      <c r="D166" s="67"/>
      <c r="E166" s="2"/>
      <c r="F166" s="2"/>
      <c r="G166" s="40"/>
      <c r="H166" s="40"/>
      <c r="I166" s="2"/>
      <c r="J166" s="2"/>
      <c r="K166" s="2"/>
      <c r="L166" s="2"/>
      <c r="M166" s="2"/>
      <c r="N166" s="2"/>
      <c r="O166" s="2"/>
      <c r="P166" s="2"/>
      <c r="Q166" s="2"/>
      <c r="R166" s="2"/>
      <c r="S166" s="2"/>
      <c r="T166" s="2"/>
      <c r="U166" s="2"/>
      <c r="V166" s="2"/>
      <c r="W166" s="2"/>
      <c r="X166" s="2"/>
      <c r="Y166" s="2"/>
      <c r="Z166" s="2"/>
      <c r="AA166" s="2"/>
      <c r="AB166" s="2"/>
      <c r="AC166" s="2"/>
      <c r="AD166" s="2"/>
      <c r="AE166" s="2"/>
    </row>
    <row r="167" spans="1:31">
      <c r="A167" s="36" t="s">
        <v>147</v>
      </c>
      <c r="B167" s="2"/>
      <c r="C167" s="2"/>
      <c r="D167" s="67"/>
      <c r="E167" s="2"/>
      <c r="F167" s="2"/>
      <c r="G167" s="40"/>
      <c r="H167" s="40"/>
      <c r="I167" s="2"/>
      <c r="J167" s="36"/>
      <c r="K167" s="36"/>
      <c r="L167" s="2"/>
      <c r="M167" s="2"/>
      <c r="N167" s="2"/>
      <c r="O167" s="2"/>
      <c r="P167" s="2"/>
      <c r="Q167" s="2"/>
      <c r="R167" s="2"/>
      <c r="S167" s="2"/>
      <c r="T167" s="2"/>
      <c r="U167" s="2"/>
      <c r="V167" s="2"/>
      <c r="W167" s="2"/>
      <c r="X167" s="2"/>
      <c r="Y167" s="2"/>
      <c r="Z167" s="2"/>
      <c r="AA167" s="2"/>
      <c r="AB167" s="2"/>
      <c r="AC167" s="2"/>
      <c r="AD167" s="2"/>
      <c r="AE167" s="2"/>
    </row>
    <row r="168" spans="1:31">
      <c r="A168" s="36"/>
      <c r="B168" s="2"/>
      <c r="C168" s="2"/>
      <c r="D168" s="67"/>
      <c r="E168" s="2"/>
      <c r="F168" s="2"/>
      <c r="G168" s="40"/>
      <c r="H168" s="2"/>
      <c r="I168" s="2"/>
      <c r="J168" s="2"/>
      <c r="K168" s="2"/>
      <c r="L168" s="2"/>
      <c r="M168" s="2"/>
      <c r="N168" s="2"/>
      <c r="O168" s="2"/>
      <c r="P168" s="2"/>
      <c r="Q168" s="2"/>
      <c r="R168" s="2"/>
      <c r="S168" s="2"/>
      <c r="T168" s="2"/>
      <c r="U168" s="2"/>
      <c r="V168" s="2"/>
      <c r="W168" s="2"/>
      <c r="X168" s="2"/>
      <c r="Y168" s="2"/>
      <c r="Z168" s="2"/>
      <c r="AA168" s="2"/>
      <c r="AB168" s="2"/>
      <c r="AC168" s="2"/>
      <c r="AD168" s="2"/>
      <c r="AE168" s="2"/>
    </row>
    <row r="169" spans="1:31">
      <c r="A169" s="2" t="s">
        <v>242</v>
      </c>
      <c r="B169" s="2"/>
      <c r="C169" s="2"/>
      <c r="D169" s="67"/>
      <c r="E169" s="2"/>
      <c r="F169" s="2"/>
      <c r="G169" s="40"/>
      <c r="H169" s="2"/>
      <c r="I169" s="2"/>
      <c r="J169" s="2"/>
      <c r="K169" s="2"/>
      <c r="L169" s="2"/>
      <c r="M169" s="2"/>
      <c r="N169" s="2"/>
      <c r="O169" s="2"/>
      <c r="P169" s="2"/>
      <c r="Q169" s="2"/>
      <c r="R169" s="2"/>
      <c r="S169" s="2"/>
      <c r="T169" s="2"/>
      <c r="U169" s="2"/>
      <c r="V169" s="2"/>
      <c r="W169" s="2"/>
      <c r="X169" s="2"/>
      <c r="Y169" s="2"/>
      <c r="Z169" s="2"/>
      <c r="AA169" s="2"/>
      <c r="AB169" s="2"/>
      <c r="AC169" s="2"/>
      <c r="AD169" s="2"/>
      <c r="AE169" s="2"/>
    </row>
    <row r="170" spans="1:31">
      <c r="A170" s="36" t="s">
        <v>127</v>
      </c>
      <c r="B170" s="2"/>
      <c r="C170" s="2"/>
      <c r="D170" s="67"/>
      <c r="E170" s="2"/>
      <c r="F170" s="2"/>
      <c r="G170" s="40"/>
      <c r="H170" s="2"/>
      <c r="I170" s="2"/>
      <c r="J170" s="2"/>
      <c r="K170" s="2"/>
      <c r="L170" s="2"/>
      <c r="M170" s="2"/>
      <c r="N170" s="2"/>
      <c r="O170" s="2"/>
      <c r="P170" s="2"/>
      <c r="Q170" s="2"/>
      <c r="R170" s="2"/>
      <c r="S170" s="2"/>
      <c r="T170" s="2"/>
      <c r="U170" s="2"/>
      <c r="V170" s="2"/>
      <c r="W170" s="2"/>
      <c r="X170" s="2"/>
      <c r="Y170" s="2"/>
      <c r="Z170" s="2"/>
      <c r="AA170" s="2"/>
      <c r="AB170" s="2"/>
      <c r="AC170" s="2"/>
      <c r="AD170" s="2"/>
      <c r="AE170" s="2"/>
    </row>
    <row r="171" spans="1:31" ht="14.25">
      <c r="A171" s="36" t="s">
        <v>142</v>
      </c>
      <c r="B171" s="2"/>
      <c r="C171" s="2"/>
      <c r="D171" s="67"/>
      <c r="E171" s="2"/>
      <c r="F171" s="2"/>
      <c r="G171" s="40"/>
      <c r="H171" s="2"/>
      <c r="I171" s="2"/>
      <c r="J171" s="2"/>
      <c r="K171" s="2"/>
      <c r="L171" s="2"/>
      <c r="M171" s="2"/>
      <c r="N171" s="2"/>
      <c r="O171" s="2"/>
      <c r="P171" s="2"/>
      <c r="Q171" s="2"/>
      <c r="R171" s="2"/>
      <c r="S171" s="2"/>
      <c r="T171" s="2"/>
      <c r="U171" s="2"/>
      <c r="V171" s="2"/>
      <c r="W171" s="2"/>
      <c r="X171" s="2"/>
      <c r="Y171" s="2"/>
      <c r="Z171" s="2"/>
      <c r="AA171" s="2"/>
      <c r="AB171" s="2"/>
      <c r="AC171" s="2"/>
      <c r="AD171" s="2"/>
      <c r="AE171" s="2"/>
    </row>
    <row r="172" spans="1:31" ht="27.75" customHeight="1">
      <c r="A172" s="47"/>
      <c r="B172" s="47"/>
      <c r="C172" s="121" t="s">
        <v>232</v>
      </c>
      <c r="D172" s="30" t="s">
        <v>191</v>
      </c>
      <c r="E172" s="30"/>
      <c r="F172" s="30" t="s">
        <v>88</v>
      </c>
      <c r="G172" s="56" t="s">
        <v>206</v>
      </c>
      <c r="H172" s="56"/>
      <c r="I172" s="56"/>
      <c r="J172" s="2"/>
      <c r="K172" s="256" t="s">
        <v>218</v>
      </c>
      <c r="L172" s="269"/>
      <c r="M172" s="269"/>
      <c r="N172" s="289"/>
      <c r="O172" s="280">
        <f>G173+G174</f>
        <v>0</v>
      </c>
      <c r="P172" s="233"/>
      <c r="Q172" s="2"/>
      <c r="R172" s="2"/>
      <c r="S172" s="2"/>
      <c r="T172" s="2"/>
      <c r="U172" s="2"/>
      <c r="V172" s="2"/>
      <c r="W172" s="2"/>
      <c r="X172" s="2"/>
      <c r="Y172" s="2"/>
      <c r="Z172" s="2"/>
      <c r="AA172" s="2"/>
      <c r="AB172" s="2"/>
      <c r="AC172" s="2"/>
      <c r="AD172" s="2"/>
      <c r="AE172" s="2"/>
    </row>
    <row r="173" spans="1:31" ht="30.75" customHeight="1">
      <c r="A173" s="30" t="s">
        <v>90</v>
      </c>
      <c r="B173" s="30"/>
      <c r="C173" s="118"/>
      <c r="D173" s="139">
        <f>P6/12</f>
        <v>0</v>
      </c>
      <c r="E173" s="165"/>
      <c r="F173" s="74"/>
      <c r="G173" s="139">
        <f>C173*D173*F173*0.28</f>
        <v>0</v>
      </c>
      <c r="H173" s="212"/>
      <c r="I173" s="165"/>
      <c r="J173" s="2"/>
      <c r="K173" s="2"/>
      <c r="L173" s="2"/>
      <c r="M173" s="2"/>
      <c r="N173" s="2"/>
      <c r="O173" s="2"/>
      <c r="P173" s="2"/>
      <c r="Q173" s="2"/>
      <c r="R173" s="2"/>
      <c r="S173" s="2"/>
      <c r="T173" s="2"/>
      <c r="U173" s="2"/>
      <c r="V173" s="2"/>
      <c r="W173" s="2"/>
      <c r="X173" s="2"/>
      <c r="Y173" s="2"/>
      <c r="Z173" s="2"/>
      <c r="AA173" s="2"/>
      <c r="AB173" s="2"/>
      <c r="AC173" s="2"/>
      <c r="AD173" s="2"/>
      <c r="AE173" s="2"/>
    </row>
    <row r="174" spans="1:31" ht="30.75" customHeight="1">
      <c r="A174" s="30" t="s">
        <v>89</v>
      </c>
      <c r="B174" s="30"/>
      <c r="C174" s="118"/>
      <c r="D174" s="139">
        <f>P6/12</f>
        <v>0</v>
      </c>
      <c r="E174" s="165"/>
      <c r="F174" s="74"/>
      <c r="G174" s="139">
        <f>C174*D174*F174*0.28</f>
        <v>0</v>
      </c>
      <c r="H174" s="212"/>
      <c r="I174" s="165"/>
      <c r="J174" s="2"/>
      <c r="K174" s="2"/>
      <c r="L174" s="2"/>
      <c r="M174" s="2"/>
      <c r="N174" s="2"/>
      <c r="O174" s="2"/>
      <c r="P174" s="2"/>
      <c r="Q174" s="2"/>
      <c r="R174" s="2"/>
      <c r="S174" s="2"/>
      <c r="T174" s="2"/>
      <c r="U174" s="2"/>
      <c r="V174" s="2"/>
      <c r="W174" s="2"/>
      <c r="X174" s="2"/>
      <c r="Y174" s="2"/>
      <c r="Z174" s="2"/>
      <c r="AA174" s="2"/>
      <c r="AB174" s="2"/>
      <c r="AC174" s="2"/>
      <c r="AD174" s="2"/>
      <c r="AE174" s="2"/>
    </row>
    <row r="175" spans="1:31">
      <c r="A175" s="36"/>
      <c r="B175" s="2"/>
      <c r="C175" s="2"/>
      <c r="D175" s="67"/>
      <c r="E175" s="2"/>
      <c r="F175" s="2"/>
      <c r="G175" s="40"/>
      <c r="H175" s="2"/>
      <c r="I175" s="2"/>
      <c r="J175" s="2"/>
      <c r="K175" s="2"/>
      <c r="L175" s="2"/>
      <c r="M175" s="2"/>
      <c r="N175" s="2"/>
      <c r="O175" s="2"/>
      <c r="P175" s="2"/>
      <c r="Q175" s="2"/>
      <c r="R175" s="2"/>
      <c r="S175" s="2"/>
      <c r="T175" s="2"/>
      <c r="U175" s="2"/>
      <c r="V175" s="2"/>
      <c r="W175" s="2"/>
      <c r="X175" s="2"/>
      <c r="Y175" s="2"/>
      <c r="Z175" s="2"/>
      <c r="AA175" s="2"/>
      <c r="AB175" s="2"/>
      <c r="AC175" s="2"/>
      <c r="AD175" s="2"/>
      <c r="AE175" s="2"/>
    </row>
    <row r="176" spans="1:31">
      <c r="A176" s="53" t="s">
        <v>22</v>
      </c>
      <c r="B176" s="2"/>
      <c r="C176" s="2"/>
      <c r="D176" s="67"/>
      <c r="E176" s="2"/>
      <c r="F176" s="2"/>
      <c r="G176" s="53" t="s">
        <v>4</v>
      </c>
      <c r="H176" s="40"/>
      <c r="I176" s="2"/>
      <c r="J176" s="2"/>
      <c r="K176" s="2"/>
      <c r="L176" s="2"/>
      <c r="M176" s="2"/>
      <c r="N176" s="2"/>
      <c r="O176" s="2"/>
      <c r="P176" s="2"/>
      <c r="Q176" s="2"/>
      <c r="R176" s="2"/>
      <c r="S176" s="2"/>
      <c r="T176" s="2"/>
      <c r="U176" s="2"/>
      <c r="V176" s="2"/>
      <c r="W176" s="2"/>
      <c r="X176" s="2"/>
      <c r="Y176" s="2"/>
      <c r="Z176" s="2"/>
      <c r="AA176" s="2"/>
      <c r="AB176" s="2"/>
      <c r="AC176" s="2"/>
      <c r="AD176" s="2"/>
      <c r="AE176" s="2"/>
    </row>
    <row r="177" spans="1:32">
      <c r="A177" s="54" t="s">
        <v>83</v>
      </c>
      <c r="B177" s="54"/>
      <c r="C177" s="54"/>
      <c r="D177" s="140">
        <v>8.e-002</v>
      </c>
      <c r="E177" s="2"/>
      <c r="F177" s="184"/>
      <c r="G177" s="54" t="s">
        <v>83</v>
      </c>
      <c r="H177" s="54"/>
      <c r="I177" s="54"/>
      <c r="J177" s="244">
        <v>0.11</v>
      </c>
      <c r="K177" s="2"/>
      <c r="L177" s="2"/>
      <c r="M177" s="2"/>
      <c r="N177" s="2"/>
      <c r="O177" s="2"/>
      <c r="P177" s="2"/>
      <c r="Q177" s="2"/>
      <c r="R177" s="2"/>
      <c r="S177" s="2"/>
      <c r="T177" s="2"/>
      <c r="U177" s="2"/>
      <c r="V177" s="2"/>
      <c r="W177" s="2"/>
      <c r="X177" s="2"/>
      <c r="Y177" s="2"/>
      <c r="Z177" s="2"/>
      <c r="AA177" s="2"/>
      <c r="AB177" s="2"/>
      <c r="AC177" s="2"/>
      <c r="AD177" s="2"/>
      <c r="AE177" s="2"/>
    </row>
    <row r="178" spans="1:32">
      <c r="A178" s="54" t="s">
        <v>0</v>
      </c>
      <c r="B178" s="54"/>
      <c r="C178" s="54"/>
      <c r="D178" s="140">
        <v>0.15</v>
      </c>
      <c r="E178" s="2"/>
      <c r="F178" s="184"/>
      <c r="G178" s="54" t="s">
        <v>0</v>
      </c>
      <c r="H178" s="54"/>
      <c r="I178" s="54"/>
      <c r="J178" s="244">
        <v>0.14000000000000001</v>
      </c>
      <c r="K178" s="2"/>
      <c r="L178" s="2"/>
      <c r="M178" s="2"/>
      <c r="N178" s="2"/>
      <c r="O178" s="2"/>
      <c r="P178" s="2"/>
      <c r="Q178" s="2"/>
      <c r="R178" s="2"/>
      <c r="S178" s="2"/>
      <c r="T178" s="2"/>
      <c r="U178" s="2"/>
      <c r="V178" s="2"/>
      <c r="W178" s="2"/>
      <c r="X178" s="2"/>
      <c r="Y178" s="2"/>
      <c r="Z178" s="2"/>
      <c r="AA178" s="2"/>
      <c r="AB178" s="2"/>
      <c r="AC178" s="2"/>
      <c r="AD178" s="2"/>
      <c r="AE178" s="2"/>
    </row>
    <row r="179" spans="1:32">
      <c r="A179" s="43" t="s">
        <v>125</v>
      </c>
      <c r="B179" s="87"/>
      <c r="C179" s="116"/>
      <c r="D179" s="135"/>
      <c r="E179" s="135"/>
      <c r="F179" s="36"/>
      <c r="G179" s="135"/>
      <c r="H179" s="135"/>
      <c r="I179" s="36"/>
      <c r="J179" s="36"/>
      <c r="K179" s="36"/>
      <c r="L179" s="36"/>
      <c r="M179" s="36"/>
      <c r="N179" s="36"/>
      <c r="O179" s="36"/>
      <c r="P179" s="36"/>
      <c r="Q179" s="36"/>
      <c r="R179" s="36"/>
      <c r="S179" s="36"/>
      <c r="T179" s="36"/>
      <c r="U179" s="36"/>
    </row>
    <row r="180" spans="1:32">
      <c r="A180" s="44" t="s">
        <v>54</v>
      </c>
      <c r="B180" s="36"/>
      <c r="C180" s="36"/>
      <c r="D180" s="36"/>
      <c r="E180" s="36"/>
      <c r="F180" s="36"/>
      <c r="G180" s="36"/>
      <c r="H180" s="36"/>
      <c r="I180" s="36"/>
      <c r="J180" s="36"/>
      <c r="K180" s="36"/>
      <c r="L180" s="36"/>
      <c r="M180" s="36"/>
      <c r="N180" s="36"/>
      <c r="O180" s="36"/>
      <c r="P180" s="36"/>
      <c r="Q180" s="36"/>
      <c r="R180" s="36"/>
      <c r="S180" s="36"/>
      <c r="T180" s="36"/>
      <c r="U180" s="36"/>
    </row>
    <row r="181" spans="1:32">
      <c r="A181" s="36"/>
      <c r="B181" s="2"/>
      <c r="C181" s="2"/>
      <c r="D181" s="67"/>
      <c r="E181" s="2"/>
      <c r="F181" s="2"/>
      <c r="G181" s="40"/>
      <c r="H181" s="2"/>
      <c r="I181" s="2"/>
      <c r="J181" s="2"/>
      <c r="K181" s="2"/>
      <c r="L181" s="2"/>
      <c r="M181" s="2"/>
      <c r="N181" s="2"/>
      <c r="O181" s="2"/>
      <c r="P181" s="2"/>
      <c r="Q181" s="2"/>
      <c r="R181" s="2"/>
      <c r="S181" s="2"/>
      <c r="T181" s="2"/>
      <c r="U181" s="2"/>
      <c r="V181" s="2"/>
      <c r="W181" s="2"/>
      <c r="X181" s="2"/>
      <c r="Y181" s="2"/>
      <c r="Z181" s="2"/>
      <c r="AA181" s="2"/>
      <c r="AB181" s="2"/>
      <c r="AC181" s="2"/>
      <c r="AD181" s="2"/>
      <c r="AE181" s="2"/>
    </row>
    <row r="182" spans="1:32">
      <c r="A182" s="35" t="s">
        <v>171</v>
      </c>
      <c r="B182" s="2"/>
      <c r="C182" s="2"/>
      <c r="D182" s="67"/>
      <c r="E182" s="2"/>
      <c r="F182" s="2"/>
      <c r="G182" s="40"/>
      <c r="H182" s="2"/>
      <c r="I182" s="2"/>
      <c r="J182" s="2"/>
      <c r="K182" s="2"/>
      <c r="L182" s="2"/>
      <c r="M182" s="2"/>
      <c r="N182" s="2"/>
      <c r="O182" s="2"/>
      <c r="P182" s="2"/>
      <c r="Q182" s="2"/>
      <c r="R182" s="2"/>
      <c r="S182" s="2"/>
      <c r="T182" s="2"/>
      <c r="U182" s="2"/>
      <c r="V182" s="2"/>
      <c r="W182" s="2"/>
      <c r="X182" s="2"/>
      <c r="Y182" s="2"/>
      <c r="Z182" s="2"/>
      <c r="AA182" s="2"/>
      <c r="AB182" s="2"/>
      <c r="AC182" s="2"/>
      <c r="AD182" s="2"/>
      <c r="AE182" s="2"/>
    </row>
    <row r="183" spans="1:32">
      <c r="A183" s="53" t="s">
        <v>148</v>
      </c>
      <c r="B183" s="2"/>
      <c r="C183" s="2"/>
      <c r="D183" s="2"/>
      <c r="E183" s="2"/>
      <c r="F183" s="2"/>
      <c r="G183" s="196"/>
      <c r="H183" s="2"/>
      <c r="I183" s="2"/>
      <c r="J183" s="2"/>
      <c r="K183" s="2"/>
      <c r="L183" s="2"/>
      <c r="M183" s="2"/>
      <c r="N183" s="2"/>
      <c r="O183" s="2"/>
      <c r="P183" s="2"/>
      <c r="Q183" s="2"/>
      <c r="R183" s="2"/>
      <c r="S183" s="2"/>
      <c r="T183" s="2"/>
      <c r="U183" s="2"/>
      <c r="V183" s="2"/>
      <c r="W183" s="2"/>
      <c r="X183" s="2"/>
      <c r="Y183" s="2"/>
      <c r="Z183" s="2"/>
      <c r="AA183" s="2"/>
      <c r="AB183" s="2"/>
      <c r="AC183" s="2"/>
      <c r="AD183" s="2"/>
      <c r="AE183" s="2"/>
    </row>
    <row r="184" spans="1:32">
      <c r="A184" s="36" t="s">
        <v>128</v>
      </c>
      <c r="B184" s="2"/>
      <c r="C184" s="2"/>
      <c r="D184" s="2"/>
      <c r="E184" s="2"/>
      <c r="F184" s="2"/>
      <c r="G184" s="40"/>
      <c r="H184" s="2"/>
      <c r="I184" s="2"/>
      <c r="J184" s="2"/>
      <c r="K184" s="2"/>
      <c r="L184" s="2"/>
      <c r="M184" s="2"/>
      <c r="N184" s="2"/>
      <c r="O184" s="2"/>
      <c r="P184" s="2"/>
      <c r="Q184" s="2"/>
      <c r="R184" s="2"/>
      <c r="S184" s="2"/>
      <c r="T184" s="2"/>
      <c r="U184" s="2"/>
      <c r="V184" s="2"/>
      <c r="W184" s="2"/>
      <c r="X184" s="2"/>
      <c r="Y184" s="2"/>
      <c r="Z184" s="2"/>
      <c r="AA184" s="2"/>
      <c r="AB184" s="2"/>
      <c r="AC184" s="2"/>
      <c r="AD184" s="2"/>
      <c r="AE184" s="2"/>
    </row>
    <row r="185" spans="1:32">
      <c r="A185" s="36" t="s">
        <v>129</v>
      </c>
      <c r="B185" s="2"/>
      <c r="C185" s="2"/>
      <c r="D185" s="2"/>
      <c r="E185" s="2"/>
      <c r="F185" s="2"/>
      <c r="G185" s="40"/>
      <c r="H185" s="2"/>
      <c r="I185" s="2"/>
      <c r="J185" s="2"/>
      <c r="K185" s="2"/>
      <c r="L185" s="2"/>
      <c r="M185" s="2"/>
      <c r="N185" s="2"/>
      <c r="O185" s="2"/>
      <c r="P185" s="2"/>
      <c r="Q185" s="2"/>
      <c r="R185" s="2"/>
      <c r="S185" s="2"/>
      <c r="T185" s="2"/>
      <c r="U185" s="2"/>
      <c r="V185" s="2"/>
      <c r="W185" s="2"/>
      <c r="X185" s="2"/>
      <c r="Y185" s="2"/>
      <c r="Z185" s="2"/>
      <c r="AA185" s="2"/>
      <c r="AB185" s="2"/>
      <c r="AC185" s="2"/>
      <c r="AD185" s="2"/>
      <c r="AE185" s="2"/>
    </row>
    <row r="186" spans="1:32">
      <c r="A186" s="36"/>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row>
    <row r="187" spans="1:32" ht="14.25">
      <c r="A187" s="36" t="s">
        <v>21</v>
      </c>
      <c r="B187" s="2"/>
      <c r="C187" s="2"/>
      <c r="D187" s="2"/>
      <c r="E187" s="2"/>
      <c r="F187" s="2"/>
      <c r="G187" s="2"/>
      <c r="H187" s="2" t="s">
        <v>81</v>
      </c>
      <c r="I187" s="2"/>
      <c r="J187" s="2"/>
      <c r="K187" s="2"/>
      <c r="L187" s="2"/>
      <c r="M187" s="2"/>
      <c r="N187" s="2"/>
      <c r="O187" s="2"/>
      <c r="P187" s="2"/>
      <c r="Q187" s="2"/>
      <c r="R187" s="2"/>
      <c r="S187" s="2"/>
      <c r="T187" s="2"/>
      <c r="U187" s="2"/>
      <c r="V187" s="2"/>
      <c r="W187" s="2"/>
      <c r="X187" s="2"/>
      <c r="Y187" s="2"/>
      <c r="Z187" s="2"/>
      <c r="AA187" s="2"/>
      <c r="AB187" s="2"/>
      <c r="AC187" s="2"/>
      <c r="AD187" s="2"/>
      <c r="AE187" s="2"/>
    </row>
    <row r="188" spans="1:32" ht="33.75" customHeight="1">
      <c r="A188" s="55"/>
      <c r="B188" s="30" t="s">
        <v>234</v>
      </c>
      <c r="C188" s="56" t="s">
        <v>235</v>
      </c>
      <c r="D188" s="56" t="s">
        <v>31</v>
      </c>
      <c r="E188" s="30" t="s">
        <v>46</v>
      </c>
      <c r="F188" s="185"/>
      <c r="G188" s="197"/>
      <c r="H188" s="213"/>
      <c r="I188" s="213"/>
      <c r="J188" s="56" t="s">
        <v>92</v>
      </c>
      <c r="K188" s="56" t="s">
        <v>235</v>
      </c>
      <c r="L188" s="108" t="s">
        <v>93</v>
      </c>
      <c r="M188" s="278"/>
      <c r="N188" s="30" t="s">
        <v>228</v>
      </c>
      <c r="O188" s="30"/>
      <c r="P188" s="171"/>
      <c r="Q188" s="318" t="s">
        <v>104</v>
      </c>
      <c r="R188" s="320"/>
      <c r="S188" s="322"/>
      <c r="T188" s="325"/>
      <c r="U188" s="325"/>
      <c r="V188" s="325"/>
      <c r="W188" s="2"/>
      <c r="X188" s="2"/>
      <c r="Y188" s="337"/>
      <c r="Z188" s="337"/>
      <c r="AA188" s="337"/>
      <c r="AB188" s="2"/>
      <c r="AC188" s="2"/>
      <c r="AD188" s="2"/>
      <c r="AE188" s="2"/>
    </row>
    <row r="189" spans="1:32" ht="21.75" customHeight="1">
      <c r="A189" s="56" t="s">
        <v>80</v>
      </c>
      <c r="B189" s="74"/>
      <c r="C189" s="122">
        <f>AE6</f>
        <v>0</v>
      </c>
      <c r="D189" s="74"/>
      <c r="E189" s="122">
        <f>40*B189*0.001*C189*D189</f>
        <v>0</v>
      </c>
      <c r="F189" s="185"/>
      <c r="G189" s="197"/>
      <c r="H189" s="214" t="s">
        <v>96</v>
      </c>
      <c r="I189" s="232"/>
      <c r="J189" s="74"/>
      <c r="K189" s="139">
        <f>AE6</f>
        <v>0</v>
      </c>
      <c r="L189" s="80"/>
      <c r="M189" s="106"/>
      <c r="N189" s="290">
        <f>(40*J189*0.001*K189*L189)-(13.1*J189*0.001*K189*L189)</f>
        <v>0</v>
      </c>
      <c r="O189" s="305"/>
      <c r="P189" s="312"/>
      <c r="Q189" s="319"/>
      <c r="R189" s="321"/>
      <c r="S189" s="323"/>
      <c r="T189" s="325"/>
      <c r="U189" s="325"/>
      <c r="V189" s="325"/>
      <c r="W189" s="2"/>
      <c r="X189" s="2"/>
      <c r="Y189" s="337"/>
      <c r="Z189" s="337"/>
      <c r="AA189" s="337"/>
      <c r="AB189" s="2"/>
      <c r="AC189" s="2"/>
      <c r="AD189" s="2"/>
      <c r="AE189" s="2"/>
      <c r="AF189" s="1" t="s">
        <v>117</v>
      </c>
    </row>
    <row r="190" spans="1:32" ht="21.75">
      <c r="A190" s="56" t="s">
        <v>98</v>
      </c>
      <c r="B190" s="74"/>
      <c r="C190" s="122">
        <f>AE6</f>
        <v>0</v>
      </c>
      <c r="D190" s="141"/>
      <c r="E190" s="166">
        <f>13.1*B190*0.001*C190*D190</f>
        <v>0</v>
      </c>
      <c r="F190" s="186"/>
      <c r="G190" s="154"/>
      <c r="H190" s="214" t="s">
        <v>45</v>
      </c>
      <c r="I190" s="232"/>
      <c r="J190" s="74"/>
      <c r="K190" s="139">
        <f>AE6</f>
        <v>0</v>
      </c>
      <c r="L190" s="270"/>
      <c r="M190" s="279"/>
      <c r="N190" s="291">
        <f>(40*J190*0.001*K190*L190)-(13.1*J190*0.001*K190*L190)</f>
        <v>0</v>
      </c>
      <c r="O190" s="306"/>
      <c r="P190" s="313"/>
      <c r="Q190" s="211">
        <f>(E191+N191)</f>
        <v>0</v>
      </c>
      <c r="R190" s="231"/>
      <c r="S190" s="255"/>
      <c r="T190" s="186"/>
      <c r="U190" s="40"/>
      <c r="V190" s="40"/>
      <c r="W190" s="2"/>
      <c r="X190" s="2"/>
      <c r="Y190" s="186"/>
      <c r="Z190" s="40"/>
      <c r="AA190" s="40"/>
      <c r="AB190" s="2"/>
      <c r="AC190" s="2"/>
      <c r="AD190" s="2"/>
      <c r="AE190" s="2"/>
      <c r="AF190" s="2"/>
    </row>
    <row r="191" spans="1:32" ht="14.25">
      <c r="A191" s="44"/>
      <c r="B191" s="40"/>
      <c r="C191" s="40"/>
      <c r="D191" s="142" t="s">
        <v>99</v>
      </c>
      <c r="E191" s="167">
        <f>SUM(E189:E190)</f>
        <v>0</v>
      </c>
      <c r="F191" s="186"/>
      <c r="G191" s="154"/>
      <c r="H191" s="40"/>
      <c r="I191" s="40"/>
      <c r="J191" s="40"/>
      <c r="K191" s="81"/>
      <c r="L191" s="161" t="s">
        <v>99</v>
      </c>
      <c r="M191" s="208"/>
      <c r="N191" s="292">
        <f>SUM(N189:O190)</f>
        <v>0</v>
      </c>
      <c r="O191" s="307"/>
      <c r="P191" s="313"/>
      <c r="Q191" s="313"/>
      <c r="R191" s="268"/>
      <c r="S191" s="40"/>
      <c r="T191" s="40"/>
      <c r="U191" s="40"/>
      <c r="V191" s="2"/>
      <c r="W191" s="2"/>
      <c r="X191" s="2"/>
      <c r="Y191" s="2"/>
      <c r="Z191" s="2"/>
      <c r="AA191" s="2"/>
      <c r="AB191" s="2"/>
      <c r="AC191" s="2"/>
      <c r="AD191" s="2"/>
      <c r="AE191" s="2"/>
      <c r="AF191" s="324">
        <v>0.64</v>
      </c>
    </row>
    <row r="192" spans="1:32">
      <c r="F192" s="186"/>
      <c r="G192" s="154"/>
      <c r="P192" s="314"/>
      <c r="Q192" s="314"/>
      <c r="R192" s="67"/>
      <c r="S192" s="40"/>
      <c r="T192" s="40"/>
      <c r="U192" s="40"/>
      <c r="V192" s="2"/>
      <c r="W192" s="2"/>
      <c r="X192" s="2"/>
      <c r="Y192" s="2"/>
      <c r="Z192" s="2"/>
      <c r="AA192" s="2"/>
      <c r="AB192" s="2"/>
      <c r="AC192" s="2"/>
      <c r="AD192" s="2"/>
      <c r="AE192" s="2"/>
      <c r="AF192" s="2">
        <v>0.54800000000000004</v>
      </c>
    </row>
    <row r="193" spans="1:32">
      <c r="A193" s="57" t="s">
        <v>130</v>
      </c>
      <c r="B193" s="57"/>
      <c r="C193" s="57"/>
      <c r="D193" s="57"/>
      <c r="E193" s="57"/>
      <c r="F193" s="57"/>
      <c r="G193" s="57"/>
      <c r="H193" s="53" t="s">
        <v>130</v>
      </c>
      <c r="I193" s="2"/>
      <c r="J193" s="2"/>
      <c r="K193" s="2"/>
      <c r="L193" s="2"/>
      <c r="M193" s="2"/>
      <c r="N193" s="2"/>
      <c r="O193" s="2"/>
      <c r="P193" s="2"/>
      <c r="Q193" s="2"/>
      <c r="R193" s="2"/>
      <c r="S193" s="2"/>
      <c r="T193" s="2"/>
      <c r="U193" s="2"/>
      <c r="V193" s="2"/>
      <c r="W193" s="2"/>
      <c r="X193" s="2"/>
      <c r="Y193" s="2"/>
      <c r="Z193" s="2"/>
      <c r="AA193" s="2"/>
      <c r="AB193" s="2"/>
      <c r="AC193" s="2"/>
      <c r="AD193" s="2"/>
      <c r="AE193" s="2"/>
      <c r="AF193" s="2">
        <v>0.47399999999999998</v>
      </c>
    </row>
    <row r="194" spans="1:32">
      <c r="A194" s="44" t="s">
        <v>67</v>
      </c>
      <c r="B194" s="2"/>
      <c r="C194" s="2"/>
      <c r="D194" s="2"/>
      <c r="E194" s="2"/>
      <c r="F194" s="2"/>
      <c r="G194" s="2"/>
      <c r="H194" s="44" t="s">
        <v>67</v>
      </c>
      <c r="I194" s="2"/>
      <c r="J194" s="2"/>
      <c r="K194" s="2"/>
      <c r="L194" s="2"/>
      <c r="M194" s="2"/>
      <c r="N194" s="2"/>
      <c r="O194" s="2"/>
      <c r="P194" s="2"/>
      <c r="Q194" s="2"/>
      <c r="R194" s="2"/>
      <c r="S194" s="2"/>
      <c r="T194" s="2"/>
      <c r="U194" s="2"/>
      <c r="V194" s="2"/>
      <c r="W194" s="2"/>
      <c r="X194" s="2"/>
      <c r="Y194" s="2"/>
      <c r="Z194" s="2"/>
      <c r="AA194" s="2"/>
      <c r="AB194" s="2"/>
      <c r="AC194" s="2"/>
      <c r="AD194" s="2"/>
      <c r="AE194" s="2"/>
      <c r="AF194" s="324">
        <v>0.48</v>
      </c>
    </row>
    <row r="195" spans="1:32">
      <c r="A195" s="44"/>
      <c r="B195" s="2"/>
      <c r="C195" s="2"/>
      <c r="D195" s="2"/>
      <c r="E195" s="2"/>
      <c r="F195" s="2"/>
      <c r="G195" s="2"/>
      <c r="H195" s="44"/>
      <c r="I195" s="2"/>
      <c r="J195" s="2"/>
      <c r="K195" s="2"/>
      <c r="L195" s="2"/>
      <c r="M195" s="2"/>
      <c r="N195" s="2"/>
      <c r="O195" s="2"/>
      <c r="P195" s="2"/>
      <c r="Q195" s="2"/>
      <c r="R195" s="2"/>
      <c r="S195" s="2"/>
      <c r="T195" s="2"/>
      <c r="U195" s="2"/>
      <c r="V195" s="2"/>
      <c r="W195" s="2"/>
      <c r="X195" s="2"/>
      <c r="Y195" s="2"/>
      <c r="Z195" s="2"/>
      <c r="AA195" s="2"/>
      <c r="AB195" s="2"/>
      <c r="AC195" s="2"/>
      <c r="AD195" s="2"/>
      <c r="AE195" s="2"/>
      <c r="AF195" s="2">
        <v>0.624</v>
      </c>
    </row>
    <row r="196" spans="1:32">
      <c r="A196" s="35" t="s">
        <v>173</v>
      </c>
      <c r="B196" s="2"/>
      <c r="C196" s="2"/>
      <c r="D196" s="2"/>
      <c r="E196" s="2"/>
      <c r="F196" s="2"/>
      <c r="G196" s="2"/>
      <c r="H196" s="2"/>
      <c r="I196" s="2"/>
      <c r="J196" s="2"/>
      <c r="K196" s="2"/>
      <c r="L196" s="2"/>
      <c r="M196" s="2"/>
      <c r="N196" s="2"/>
      <c r="O196" s="2"/>
      <c r="P196" s="2"/>
      <c r="Q196" s="2"/>
      <c r="R196" s="2"/>
      <c r="S196" s="324"/>
      <c r="T196" s="2"/>
      <c r="U196" s="2"/>
      <c r="V196" s="2"/>
      <c r="W196" s="2"/>
      <c r="X196" s="2"/>
      <c r="Y196" s="2"/>
      <c r="Z196" s="2"/>
      <c r="AA196" s="2"/>
      <c r="AB196" s="2"/>
      <c r="AC196" s="2"/>
      <c r="AD196" s="2"/>
      <c r="AE196" s="2"/>
      <c r="AF196" s="2">
        <v>0.49299999999999999</v>
      </c>
    </row>
    <row r="197" spans="1:32">
      <c r="A197" s="41" t="s">
        <v>121</v>
      </c>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v>0.69399999999999995</v>
      </c>
    </row>
    <row r="198" spans="1:32">
      <c r="A198" s="36" t="s">
        <v>94</v>
      </c>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v>0.52900000000000003</v>
      </c>
    </row>
    <row r="199" spans="1:32">
      <c r="A199" s="36" t="s">
        <v>118</v>
      </c>
      <c r="B199" s="2"/>
      <c r="C199" s="2"/>
      <c r="D199" s="67"/>
      <c r="E199" s="2"/>
      <c r="F199" s="2"/>
      <c r="G199" s="40"/>
      <c r="H199" s="2"/>
      <c r="I199" s="2"/>
      <c r="J199" s="2"/>
      <c r="K199" s="2"/>
      <c r="L199" s="2"/>
      <c r="M199" s="2"/>
      <c r="N199" s="2"/>
      <c r="O199" s="2"/>
      <c r="P199" s="2"/>
      <c r="Q199" s="2"/>
      <c r="R199" s="2"/>
      <c r="S199" s="324"/>
      <c r="T199" s="2"/>
      <c r="U199" s="2"/>
      <c r="V199" s="2"/>
      <c r="W199" s="2"/>
      <c r="X199" s="2"/>
      <c r="Y199" s="2"/>
      <c r="Z199" s="2"/>
      <c r="AA199" s="2"/>
      <c r="AB199" s="2"/>
      <c r="AC199" s="2"/>
      <c r="AD199" s="2"/>
      <c r="AE199" s="2"/>
      <c r="AF199" s="2">
        <v>0.48299999999999998</v>
      </c>
    </row>
    <row r="200" spans="1:32" ht="14.25">
      <c r="A200" s="36"/>
      <c r="B200" s="2"/>
      <c r="C200" s="2"/>
      <c r="D200" s="67"/>
      <c r="E200" s="2"/>
      <c r="F200" s="2"/>
      <c r="G200" s="40"/>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v>0.78900000000000003</v>
      </c>
    </row>
    <row r="201" spans="1:32">
      <c r="A201" s="58" t="s">
        <v>236</v>
      </c>
      <c r="B201" s="89"/>
      <c r="C201" s="89"/>
      <c r="D201" s="143">
        <f>P6*0.008</f>
        <v>0</v>
      </c>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1" t="s">
        <v>119</v>
      </c>
    </row>
    <row r="202" spans="1:32" ht="14.25">
      <c r="A202" s="59"/>
      <c r="B202" s="90"/>
      <c r="C202" s="90"/>
      <c r="D202" s="144"/>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row>
    <row r="203" spans="1:32">
      <c r="A203" s="36" t="s">
        <v>131</v>
      </c>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row>
    <row r="204" spans="1:32">
      <c r="A204" s="36" t="s">
        <v>243</v>
      </c>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row>
    <row r="205" spans="1:32">
      <c r="A205" s="44" t="s">
        <v>67</v>
      </c>
      <c r="B205" s="44"/>
      <c r="C205" s="44"/>
      <c r="D205" s="44"/>
      <c r="E205" s="44"/>
      <c r="F205" s="44"/>
      <c r="G205" s="44"/>
      <c r="H205" s="2"/>
      <c r="I205" s="2"/>
      <c r="J205" s="2"/>
      <c r="K205" s="2"/>
      <c r="L205" s="2"/>
      <c r="M205" s="2"/>
      <c r="N205" s="2"/>
      <c r="O205" s="2"/>
      <c r="P205" s="2"/>
      <c r="Q205" s="2"/>
      <c r="R205" s="2"/>
      <c r="S205" s="2"/>
      <c r="T205" s="2"/>
      <c r="U205" s="2"/>
      <c r="V205" s="2"/>
      <c r="W205" s="2"/>
      <c r="X205" s="2"/>
      <c r="Y205" s="2"/>
      <c r="Z205" s="2"/>
      <c r="AA205" s="2"/>
      <c r="AB205" s="2"/>
      <c r="AC205" s="2"/>
      <c r="AD205" s="2"/>
      <c r="AE205" s="2"/>
    </row>
    <row r="206" spans="1:32">
      <c r="A206" s="60"/>
      <c r="B206" s="60"/>
      <c r="C206" s="60"/>
      <c r="D206" s="145"/>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row>
    <row r="207" spans="1:32">
      <c r="A207" s="35" t="s">
        <v>175</v>
      </c>
      <c r="B207" s="60"/>
      <c r="C207" s="60"/>
      <c r="D207" s="145"/>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row>
    <row r="208" spans="1:32">
      <c r="A208" s="36" t="s">
        <v>61</v>
      </c>
      <c r="B208" s="60"/>
      <c r="C208" s="60"/>
      <c r="D208" s="145"/>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row>
    <row r="209" spans="1:31">
      <c r="A209" s="36" t="s">
        <v>140</v>
      </c>
      <c r="B209" s="60"/>
      <c r="C209" s="60"/>
      <c r="D209" s="145"/>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row>
    <row r="210" spans="1:31" ht="56.25" customHeight="1">
      <c r="A210" s="61"/>
      <c r="B210" s="50" t="s">
        <v>101</v>
      </c>
      <c r="C210" s="30" t="s">
        <v>102</v>
      </c>
      <c r="D210" s="30" t="s">
        <v>31</v>
      </c>
      <c r="E210" s="56" t="s">
        <v>220</v>
      </c>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row>
    <row r="211" spans="1:31" ht="24.75" customHeight="1">
      <c r="A211" s="50" t="s">
        <v>103</v>
      </c>
      <c r="B211" s="91"/>
      <c r="C211" s="91"/>
      <c r="D211" s="141"/>
      <c r="E211" s="52">
        <f>D217*B211*C211*D211</f>
        <v>0</v>
      </c>
      <c r="F211" s="2"/>
      <c r="G211" s="198" t="s">
        <v>75</v>
      </c>
      <c r="H211" s="215"/>
      <c r="I211" s="233">
        <f>E212*AA6</f>
        <v>0</v>
      </c>
      <c r="J211" s="2"/>
      <c r="K211" s="2"/>
      <c r="L211" s="2"/>
      <c r="M211" s="2"/>
      <c r="N211" s="2"/>
      <c r="O211" s="2"/>
      <c r="P211" s="2"/>
      <c r="Q211" s="2"/>
      <c r="R211" s="2"/>
      <c r="S211" s="2"/>
      <c r="T211" s="2"/>
      <c r="U211" s="2"/>
      <c r="V211" s="2"/>
      <c r="W211" s="2"/>
      <c r="X211" s="2"/>
      <c r="Y211" s="2"/>
      <c r="Z211" s="2"/>
      <c r="AA211" s="2"/>
      <c r="AB211" s="2"/>
      <c r="AC211" s="2"/>
      <c r="AD211" s="2"/>
      <c r="AE211" s="2"/>
    </row>
    <row r="212" spans="1:31" ht="14.25">
      <c r="A212" s="60"/>
      <c r="B212" s="60"/>
      <c r="C212" s="60"/>
      <c r="D212" s="146" t="s">
        <v>99</v>
      </c>
      <c r="E212" s="168">
        <f>SUM(E211:E211)</f>
        <v>0</v>
      </c>
      <c r="F212" s="2"/>
      <c r="G212" s="199"/>
      <c r="H212" s="199"/>
      <c r="I212" s="70"/>
      <c r="J212" s="2"/>
      <c r="K212" s="2"/>
      <c r="L212" s="2"/>
      <c r="M212" s="2"/>
      <c r="N212" s="2"/>
      <c r="O212" s="2"/>
      <c r="P212" s="2"/>
      <c r="Q212" s="2"/>
      <c r="R212" s="2"/>
      <c r="S212" s="2"/>
      <c r="T212" s="2"/>
      <c r="U212" s="2"/>
      <c r="V212" s="2"/>
      <c r="W212" s="2"/>
      <c r="X212" s="2"/>
      <c r="Y212" s="2"/>
      <c r="Z212" s="2"/>
      <c r="AA212" s="2"/>
      <c r="AB212" s="2"/>
      <c r="AC212" s="2"/>
      <c r="AD212" s="2"/>
      <c r="AE212" s="2"/>
    </row>
    <row r="213" spans="1:31">
      <c r="F213" s="2"/>
      <c r="G213" s="2"/>
      <c r="H213" s="2"/>
      <c r="I213" s="154"/>
      <c r="J213" s="2"/>
      <c r="K213" s="2"/>
      <c r="L213" s="2"/>
      <c r="M213" s="2"/>
      <c r="N213" s="2"/>
      <c r="O213" s="2"/>
      <c r="P213" s="2"/>
      <c r="Q213" s="2"/>
      <c r="R213" s="2"/>
      <c r="S213" s="2"/>
      <c r="T213" s="2"/>
      <c r="U213" s="2"/>
      <c r="V213" s="2"/>
      <c r="W213" s="2"/>
      <c r="X213" s="2"/>
      <c r="Y213" s="2"/>
      <c r="Z213" s="2"/>
      <c r="AA213" s="2"/>
      <c r="AB213" s="2"/>
      <c r="AC213" s="2"/>
      <c r="AD213" s="2"/>
      <c r="AE213" s="2"/>
    </row>
    <row r="214" spans="1:31">
      <c r="A214" s="60"/>
      <c r="B214" s="60"/>
      <c r="C214" s="60"/>
      <c r="D214" s="145"/>
      <c r="E214" s="169"/>
      <c r="F214" s="2"/>
      <c r="G214" s="2"/>
      <c r="H214" s="2"/>
      <c r="I214" s="154"/>
      <c r="J214" s="2"/>
      <c r="K214" s="2"/>
      <c r="L214" s="2"/>
      <c r="M214" s="2"/>
      <c r="N214" s="2"/>
      <c r="O214" s="2"/>
      <c r="P214" s="2"/>
      <c r="Q214" s="2"/>
      <c r="R214" s="2"/>
      <c r="S214" s="2"/>
      <c r="T214" s="2"/>
      <c r="U214" s="2"/>
      <c r="V214" s="2"/>
      <c r="W214" s="2"/>
      <c r="X214" s="2"/>
      <c r="Y214" s="2"/>
      <c r="Z214" s="2"/>
      <c r="AA214" s="2"/>
      <c r="AB214" s="2"/>
      <c r="AC214" s="2"/>
      <c r="AD214" s="2"/>
      <c r="AE214" s="2"/>
    </row>
    <row r="215" spans="1:31">
      <c r="A215" s="44" t="s">
        <v>138</v>
      </c>
      <c r="B215" s="44"/>
      <c r="C215" s="44"/>
      <c r="D215" s="44"/>
      <c r="E215" s="44"/>
      <c r="F215" s="2"/>
      <c r="G215" s="2"/>
      <c r="H215" s="2"/>
      <c r="I215" s="154"/>
      <c r="J215" s="2"/>
      <c r="K215" s="2"/>
      <c r="L215" s="2"/>
      <c r="M215" s="2"/>
      <c r="N215" s="2"/>
      <c r="O215" s="2"/>
      <c r="P215" s="2"/>
      <c r="Q215" s="2"/>
      <c r="R215" s="2"/>
      <c r="S215" s="2"/>
      <c r="T215" s="2"/>
      <c r="U215" s="2"/>
      <c r="V215" s="2"/>
      <c r="W215" s="2"/>
      <c r="X215" s="2"/>
      <c r="Y215" s="2"/>
      <c r="Z215" s="2"/>
      <c r="AA215" s="2"/>
      <c r="AB215" s="2"/>
      <c r="AC215" s="2"/>
      <c r="AD215" s="2"/>
      <c r="AE215" s="2"/>
    </row>
    <row r="216" spans="1:31" ht="31.5" customHeight="1">
      <c r="A216" s="62"/>
      <c r="B216" s="63" t="s">
        <v>106</v>
      </c>
      <c r="C216" s="63"/>
      <c r="D216" s="147" t="s">
        <v>107</v>
      </c>
      <c r="E216" s="147"/>
      <c r="F216" s="2"/>
      <c r="G216" s="2"/>
      <c r="H216" s="2"/>
      <c r="I216" s="154"/>
      <c r="J216" s="2"/>
      <c r="K216" s="2"/>
      <c r="L216" s="2"/>
      <c r="M216" s="2"/>
      <c r="N216" s="2"/>
      <c r="O216" s="2"/>
      <c r="P216" s="2"/>
      <c r="Q216" s="2"/>
      <c r="R216" s="2"/>
      <c r="S216" s="2"/>
      <c r="T216" s="2"/>
      <c r="U216" s="2"/>
      <c r="V216" s="2"/>
      <c r="W216" s="2"/>
      <c r="X216" s="2"/>
      <c r="Y216" s="2"/>
      <c r="Z216" s="2"/>
      <c r="AA216" s="2"/>
      <c r="AB216" s="2"/>
      <c r="AC216" s="2"/>
      <c r="AD216" s="2"/>
      <c r="AE216" s="2"/>
    </row>
    <row r="217" spans="1:31">
      <c r="A217" s="63" t="s">
        <v>103</v>
      </c>
      <c r="B217" s="92">
        <v>873</v>
      </c>
      <c r="C217" s="123"/>
      <c r="D217" s="148">
        <f>B217/365/24</f>
        <v>9.9657534246575349e-002</v>
      </c>
      <c r="E217" s="170"/>
      <c r="F217" s="2"/>
      <c r="G217" s="2"/>
      <c r="H217" s="2"/>
      <c r="I217" s="154"/>
      <c r="J217" s="2"/>
      <c r="K217" s="2"/>
      <c r="L217" s="2"/>
      <c r="M217" s="2"/>
      <c r="N217" s="2"/>
      <c r="O217" s="2"/>
      <c r="P217" s="2"/>
      <c r="Q217" s="2"/>
      <c r="R217" s="2"/>
      <c r="S217" s="2"/>
      <c r="T217" s="2"/>
      <c r="U217" s="2"/>
      <c r="V217" s="2"/>
      <c r="W217" s="2"/>
      <c r="X217" s="2"/>
      <c r="Y217" s="2"/>
      <c r="Z217" s="2"/>
      <c r="AA217" s="2"/>
      <c r="AB217" s="2"/>
      <c r="AC217" s="2"/>
      <c r="AD217" s="2"/>
      <c r="AE217" s="2"/>
    </row>
    <row r="218" spans="1:31">
      <c r="A218" s="44" t="s">
        <v>108</v>
      </c>
      <c r="B218" s="44"/>
      <c r="C218" s="44"/>
      <c r="D218" s="44"/>
      <c r="E218" s="44"/>
      <c r="F218" s="44"/>
      <c r="G218" s="2"/>
      <c r="H218" s="2"/>
      <c r="I218" s="154"/>
      <c r="J218" s="2"/>
      <c r="K218" s="2"/>
      <c r="L218" s="2"/>
      <c r="M218" s="2"/>
      <c r="N218" s="2"/>
      <c r="O218" s="2"/>
      <c r="P218" s="2"/>
      <c r="Q218" s="2"/>
      <c r="R218" s="2"/>
      <c r="S218" s="2"/>
      <c r="T218" s="2"/>
      <c r="U218" s="2"/>
      <c r="V218" s="2"/>
      <c r="W218" s="2"/>
      <c r="X218" s="2"/>
      <c r="Y218" s="2"/>
      <c r="Z218" s="2"/>
      <c r="AA218" s="2"/>
      <c r="AB218" s="2"/>
      <c r="AC218" s="2"/>
      <c r="AD218" s="2"/>
      <c r="AE218" s="2"/>
    </row>
    <row r="219" spans="1:31">
      <c r="A219" s="60"/>
      <c r="B219" s="60"/>
      <c r="C219" s="60"/>
      <c r="D219" s="145"/>
      <c r="E219" s="2"/>
      <c r="F219" s="2"/>
      <c r="G219" s="2"/>
      <c r="H219" s="2"/>
      <c r="I219" s="154"/>
      <c r="J219" s="2"/>
      <c r="K219" s="2"/>
      <c r="L219" s="2"/>
      <c r="M219" s="2"/>
      <c r="N219" s="2"/>
      <c r="O219" s="2"/>
      <c r="P219" s="2"/>
      <c r="Q219" s="2"/>
      <c r="R219" s="2"/>
      <c r="S219" s="2"/>
      <c r="T219" s="2"/>
      <c r="U219" s="2"/>
      <c r="V219" s="2"/>
      <c r="W219" s="2"/>
      <c r="X219" s="2"/>
      <c r="Y219" s="2"/>
      <c r="Z219" s="2"/>
      <c r="AA219" s="2"/>
      <c r="AB219" s="2"/>
      <c r="AC219" s="2"/>
      <c r="AD219" s="2"/>
      <c r="AE219" s="2"/>
    </row>
    <row r="220" spans="1:31">
      <c r="A220" s="35" t="s">
        <v>174</v>
      </c>
      <c r="B220" s="60"/>
      <c r="C220" s="60"/>
      <c r="D220" s="145"/>
      <c r="E220" s="2"/>
      <c r="F220" s="2"/>
      <c r="G220" s="2"/>
      <c r="H220" s="2"/>
      <c r="I220" s="154"/>
      <c r="J220" s="2"/>
      <c r="K220" s="2"/>
      <c r="L220" s="2"/>
      <c r="M220" s="2"/>
      <c r="N220" s="2"/>
      <c r="O220" s="2"/>
      <c r="P220" s="2"/>
      <c r="Q220" s="2"/>
      <c r="R220" s="2"/>
      <c r="S220" s="2"/>
      <c r="T220" s="2"/>
      <c r="U220" s="2"/>
      <c r="V220" s="2"/>
      <c r="W220" s="2"/>
      <c r="X220" s="2"/>
      <c r="Y220" s="2"/>
      <c r="Z220" s="2"/>
      <c r="AA220" s="2"/>
      <c r="AB220" s="2"/>
      <c r="AC220" s="2"/>
      <c r="AD220" s="2"/>
      <c r="AE220" s="2"/>
    </row>
    <row r="221" spans="1:31" ht="14.25">
      <c r="A221" s="44" t="s">
        <v>133</v>
      </c>
      <c r="B221" s="44"/>
      <c r="C221" s="44"/>
      <c r="D221" s="44"/>
      <c r="E221" s="44"/>
      <c r="F221" s="44"/>
      <c r="G221" s="44"/>
      <c r="H221" s="2"/>
      <c r="I221" s="154"/>
      <c r="J221" s="2"/>
      <c r="K221" s="2"/>
      <c r="L221" s="2"/>
      <c r="M221" s="2"/>
      <c r="N221" s="2"/>
      <c r="O221" s="2"/>
      <c r="P221" s="2"/>
      <c r="Q221" s="2"/>
      <c r="R221" s="2"/>
      <c r="S221" s="2"/>
      <c r="T221" s="2"/>
      <c r="U221" s="2"/>
      <c r="V221" s="2"/>
      <c r="W221" s="2"/>
      <c r="X221" s="2"/>
      <c r="Y221" s="2"/>
      <c r="Z221" s="2"/>
      <c r="AA221" s="2"/>
      <c r="AB221" s="2"/>
      <c r="AC221" s="2"/>
      <c r="AD221" s="2"/>
      <c r="AE221" s="2"/>
    </row>
    <row r="222" spans="1:31" ht="60" customHeight="1">
      <c r="A222" s="61"/>
      <c r="B222" s="30" t="s">
        <v>109</v>
      </c>
      <c r="C222" s="30" t="s">
        <v>237</v>
      </c>
      <c r="D222" s="30"/>
      <c r="E222" s="171"/>
      <c r="F222" s="2"/>
      <c r="G222" s="200" t="s">
        <v>164</v>
      </c>
      <c r="H222" s="216"/>
      <c r="I222" s="234">
        <f>C226</f>
        <v>0</v>
      </c>
      <c r="J222" s="2"/>
      <c r="K222" s="2"/>
      <c r="L222" s="2"/>
      <c r="M222" s="2"/>
      <c r="N222" s="2"/>
      <c r="O222" s="2"/>
      <c r="P222" s="2"/>
      <c r="Q222" s="2"/>
      <c r="R222" s="2"/>
      <c r="S222" s="2"/>
      <c r="T222" s="2"/>
      <c r="U222" s="2"/>
      <c r="V222" s="2"/>
      <c r="W222" s="2"/>
      <c r="X222" s="2"/>
      <c r="Y222" s="2"/>
      <c r="Z222" s="2"/>
      <c r="AA222" s="2"/>
      <c r="AB222" s="2"/>
      <c r="AC222" s="2"/>
      <c r="AD222" s="2"/>
      <c r="AE222" s="2"/>
    </row>
    <row r="223" spans="1:31">
      <c r="A223" s="50" t="s">
        <v>24</v>
      </c>
      <c r="B223" s="91"/>
      <c r="C223" s="124">
        <f>IFERROR(P6*0.028/AA6*B223,0)</f>
        <v>0</v>
      </c>
      <c r="D223" s="149"/>
      <c r="E223" s="70"/>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row>
    <row r="224" spans="1:31">
      <c r="A224" s="50" t="s">
        <v>272</v>
      </c>
      <c r="B224" s="91"/>
      <c r="C224" s="124">
        <f>IFERROR(P6*0.028/AA6*B224,0)</f>
        <v>0</v>
      </c>
      <c r="D224" s="149"/>
      <c r="E224" s="70"/>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row>
    <row r="225" spans="1:31" ht="14.25">
      <c r="A225" s="50" t="s">
        <v>273</v>
      </c>
      <c r="B225" s="93"/>
      <c r="C225" s="125">
        <f>IFERROR(P6*0.028/AA6*B225,0)</f>
        <v>0</v>
      </c>
      <c r="D225" s="150"/>
      <c r="E225" s="70"/>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row>
    <row r="226" spans="1:31" ht="14.25">
      <c r="A226" s="60"/>
      <c r="B226" s="94" t="s">
        <v>99</v>
      </c>
      <c r="C226" s="126">
        <f>SUM(C223:D225)</f>
        <v>0</v>
      </c>
      <c r="D226" s="151"/>
      <c r="E226" s="70"/>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row>
    <row r="227" spans="1:31">
      <c r="A227" s="44" t="s">
        <v>134</v>
      </c>
      <c r="B227" s="44"/>
      <c r="C227" s="44"/>
      <c r="D227" s="44"/>
      <c r="E227" s="44"/>
      <c r="F227" s="44"/>
      <c r="G227" s="44"/>
      <c r="H227" s="2"/>
      <c r="I227" s="154"/>
      <c r="J227" s="2"/>
      <c r="K227" s="2"/>
      <c r="L227" s="2"/>
      <c r="M227" s="2"/>
      <c r="N227" s="2"/>
      <c r="O227" s="2"/>
      <c r="P227" s="2"/>
      <c r="Q227" s="2"/>
      <c r="R227" s="2"/>
      <c r="S227" s="2"/>
      <c r="T227" s="2"/>
      <c r="U227" s="2"/>
      <c r="V227" s="2"/>
      <c r="W227" s="2"/>
      <c r="X227" s="2"/>
      <c r="Y227" s="2"/>
      <c r="Z227" s="2"/>
      <c r="AA227" s="2"/>
      <c r="AB227" s="2"/>
      <c r="AC227" s="2"/>
      <c r="AD227" s="2"/>
      <c r="AE227" s="2"/>
    </row>
    <row r="228" spans="1:31">
      <c r="A228" s="44" t="s">
        <v>67</v>
      </c>
      <c r="B228" s="44"/>
      <c r="C228" s="44"/>
      <c r="D228" s="44"/>
      <c r="E228" s="44"/>
      <c r="F228" s="44"/>
      <c r="G228" s="44"/>
      <c r="H228" s="2"/>
      <c r="I228" s="154"/>
      <c r="J228" s="2"/>
      <c r="K228" s="2"/>
      <c r="L228" s="2"/>
      <c r="M228" s="2"/>
      <c r="N228" s="2"/>
      <c r="O228" s="2"/>
      <c r="P228" s="2"/>
      <c r="Q228" s="2"/>
      <c r="R228" s="2"/>
      <c r="S228" s="2"/>
      <c r="T228" s="2"/>
      <c r="U228" s="2"/>
      <c r="V228" s="2"/>
      <c r="W228" s="2"/>
      <c r="X228" s="2"/>
      <c r="Y228" s="2"/>
      <c r="Z228" s="2"/>
      <c r="AA228" s="2"/>
      <c r="AB228" s="2"/>
      <c r="AC228" s="2"/>
      <c r="AD228" s="2"/>
      <c r="AE228" s="2"/>
    </row>
    <row r="229" spans="1:31">
      <c r="A229" s="44"/>
      <c r="B229" s="60"/>
      <c r="C229" s="60"/>
      <c r="D229" s="145"/>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row>
    <row r="230" spans="1:31">
      <c r="A230" s="35" t="s">
        <v>113</v>
      </c>
      <c r="B230" s="60"/>
      <c r="C230" s="60"/>
      <c r="D230" s="145"/>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row>
    <row r="231" spans="1:31">
      <c r="A231" s="53" t="s">
        <v>150</v>
      </c>
      <c r="B231" s="2"/>
      <c r="C231" s="2"/>
      <c r="D231" s="2"/>
      <c r="E231" s="2"/>
      <c r="F231" s="2"/>
      <c r="G231" s="201"/>
      <c r="H231" s="196"/>
      <c r="I231" s="196"/>
      <c r="J231" s="2"/>
      <c r="K231" s="2"/>
      <c r="L231" s="2"/>
      <c r="M231" s="2"/>
      <c r="N231" s="2"/>
      <c r="O231" s="2"/>
      <c r="P231" s="2"/>
      <c r="Q231" s="2"/>
      <c r="R231" s="2"/>
      <c r="S231" s="2"/>
      <c r="T231" s="2"/>
      <c r="U231" s="2"/>
      <c r="V231" s="2"/>
      <c r="W231" s="2"/>
      <c r="X231" s="2"/>
      <c r="Y231" s="2"/>
      <c r="Z231" s="2"/>
      <c r="AA231" s="2"/>
      <c r="AB231" s="2"/>
      <c r="AC231" s="2"/>
      <c r="AD231" s="2"/>
      <c r="AE231" s="2"/>
    </row>
    <row r="232" spans="1:31">
      <c r="A232" s="36" t="s">
        <v>135</v>
      </c>
      <c r="B232" s="60"/>
      <c r="C232" s="60"/>
      <c r="D232" s="145"/>
      <c r="E232" s="2"/>
      <c r="F232" s="2"/>
      <c r="G232" s="40"/>
      <c r="H232" s="40"/>
      <c r="I232" s="40"/>
      <c r="J232" s="2"/>
      <c r="K232" s="2"/>
      <c r="L232" s="2"/>
      <c r="M232" s="2"/>
      <c r="N232" s="2"/>
      <c r="O232" s="2"/>
      <c r="P232" s="2"/>
      <c r="Q232" s="2"/>
      <c r="R232" s="2"/>
      <c r="S232" s="2"/>
      <c r="T232" s="2"/>
      <c r="U232" s="2"/>
      <c r="V232" s="2"/>
      <c r="W232" s="2"/>
      <c r="X232" s="2"/>
      <c r="Y232" s="2"/>
      <c r="Z232" s="2"/>
      <c r="AA232" s="2"/>
      <c r="AB232" s="2"/>
      <c r="AC232" s="2"/>
      <c r="AD232" s="2"/>
      <c r="AE232" s="2"/>
    </row>
    <row r="233" spans="1:31">
      <c r="A233" s="36" t="s">
        <v>118</v>
      </c>
      <c r="B233" s="60"/>
      <c r="C233" s="60"/>
      <c r="D233" s="145"/>
      <c r="E233" s="2"/>
      <c r="F233" s="2"/>
      <c r="G233" s="40"/>
      <c r="H233" s="40"/>
      <c r="I233" s="2"/>
      <c r="J233" s="2"/>
      <c r="K233" s="2"/>
      <c r="L233" s="2"/>
      <c r="M233" s="2"/>
      <c r="N233" s="2"/>
      <c r="O233" s="2"/>
      <c r="P233" s="2"/>
      <c r="Q233" s="2"/>
      <c r="R233" s="2"/>
      <c r="S233" s="2"/>
      <c r="T233" s="2"/>
      <c r="U233" s="2"/>
      <c r="V233" s="2"/>
      <c r="W233" s="2"/>
      <c r="X233" s="2"/>
      <c r="Y233" s="2"/>
      <c r="Z233" s="2"/>
      <c r="AA233" s="2"/>
      <c r="AB233" s="2"/>
      <c r="AC233" s="2"/>
      <c r="AD233" s="2"/>
      <c r="AE233" s="2"/>
    </row>
    <row r="234" spans="1:31" ht="14.25">
      <c r="A234" s="36" t="s">
        <v>17</v>
      </c>
      <c r="B234" s="60"/>
      <c r="C234" s="60"/>
      <c r="D234" s="145"/>
      <c r="E234" s="2"/>
      <c r="F234" s="2"/>
      <c r="G234" s="40"/>
      <c r="H234" s="2"/>
      <c r="I234" s="2"/>
      <c r="J234" s="2"/>
      <c r="K234" s="2"/>
      <c r="L234" s="2"/>
      <c r="M234" s="2"/>
      <c r="N234" s="2"/>
      <c r="O234" s="2"/>
      <c r="P234" s="2"/>
      <c r="Q234" s="2"/>
      <c r="R234" s="2"/>
      <c r="S234" s="2"/>
      <c r="T234" s="2"/>
      <c r="U234" s="2"/>
      <c r="V234" s="2"/>
      <c r="W234" s="2"/>
      <c r="X234" s="2"/>
      <c r="Y234" s="2"/>
      <c r="Z234" s="2"/>
      <c r="AA234" s="2"/>
      <c r="AB234" s="2"/>
      <c r="AC234" s="2"/>
      <c r="AD234" s="2"/>
      <c r="AE234" s="2"/>
    </row>
    <row r="235" spans="1:31" ht="33.75" customHeight="1">
      <c r="A235" s="64" t="s">
        <v>55</v>
      </c>
      <c r="B235" s="95"/>
      <c r="C235" s="127" t="s">
        <v>238</v>
      </c>
      <c r="D235" s="152"/>
      <c r="E235" s="172"/>
      <c r="F235" s="44"/>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row>
    <row r="236" spans="1:31" ht="14.25">
      <c r="A236" s="65">
        <f>P6</f>
        <v>0</v>
      </c>
      <c r="B236" s="96"/>
      <c r="C236" s="128">
        <f>IFERROR(A236*0.28*0.3,0)</f>
        <v>0</v>
      </c>
      <c r="D236" s="153"/>
      <c r="E236" s="173"/>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row>
    <row r="237" spans="1:31">
      <c r="A237" s="36" t="s">
        <v>136</v>
      </c>
      <c r="B237" s="60"/>
      <c r="C237" s="60"/>
      <c r="D237" s="145"/>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row>
    <row r="238" spans="1:31">
      <c r="A238" s="43" t="s">
        <v>125</v>
      </c>
      <c r="B238" s="87"/>
      <c r="C238" s="116"/>
      <c r="D238" s="135"/>
      <c r="E238" s="135"/>
      <c r="F238" s="36"/>
      <c r="G238" s="135"/>
      <c r="H238" s="135"/>
      <c r="I238" s="36"/>
      <c r="J238" s="36"/>
      <c r="K238" s="36"/>
      <c r="L238" s="36"/>
      <c r="M238" s="36"/>
      <c r="N238" s="36"/>
      <c r="O238" s="36"/>
      <c r="P238" s="36"/>
      <c r="Q238" s="36"/>
      <c r="R238" s="36"/>
      <c r="S238" s="36"/>
      <c r="T238" s="36"/>
      <c r="U238" s="36"/>
    </row>
    <row r="239" spans="1:31">
      <c r="A239" s="36" t="s">
        <v>14</v>
      </c>
      <c r="B239" s="60"/>
      <c r="C239" s="60"/>
      <c r="D239" s="145"/>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row>
    <row r="240" spans="1:31">
      <c r="A240" s="36"/>
      <c r="B240" s="60"/>
      <c r="C240" s="60"/>
      <c r="D240" s="145"/>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row>
    <row r="241" spans="1:31">
      <c r="A241" s="36"/>
      <c r="B241" s="60"/>
      <c r="C241" s="60"/>
      <c r="D241" s="145"/>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row>
    <row r="242" spans="1:31" ht="13.5" customHeight="1">
      <c r="A242" s="5" t="s">
        <v>176</v>
      </c>
      <c r="B242" s="5"/>
      <c r="C242" s="5"/>
      <c r="D242" s="5"/>
      <c r="E242" s="5"/>
      <c r="F242" s="5"/>
      <c r="G242" s="5"/>
      <c r="H242" s="5"/>
      <c r="I242" s="2"/>
      <c r="J242" s="2"/>
      <c r="K242" s="2"/>
      <c r="L242" s="2"/>
      <c r="M242" s="2"/>
      <c r="N242" s="2"/>
      <c r="O242" s="2"/>
      <c r="P242" s="2"/>
      <c r="Q242" s="2"/>
      <c r="R242" s="2"/>
      <c r="S242" s="2"/>
      <c r="T242" s="2"/>
      <c r="U242" s="2"/>
      <c r="V242" s="2"/>
      <c r="W242" s="2"/>
      <c r="X242" s="2"/>
      <c r="Y242" s="2"/>
      <c r="Z242" s="2"/>
      <c r="AA242" s="2"/>
      <c r="AB242" s="2"/>
      <c r="AC242" s="2"/>
      <c r="AD242" s="2"/>
      <c r="AE242" s="2"/>
    </row>
    <row r="243" spans="1:31" ht="13.5" customHeight="1">
      <c r="A243" s="5"/>
      <c r="B243" s="5"/>
      <c r="C243" s="5"/>
      <c r="D243" s="5"/>
      <c r="E243" s="5"/>
      <c r="F243" s="5"/>
      <c r="G243" s="5"/>
      <c r="H243" s="5"/>
      <c r="I243" s="2"/>
      <c r="J243" s="2"/>
      <c r="K243" s="2"/>
      <c r="L243" s="2"/>
      <c r="M243" s="2"/>
      <c r="N243" s="2"/>
      <c r="O243" s="2"/>
      <c r="P243" s="2"/>
      <c r="Q243" s="2"/>
      <c r="R243" s="2"/>
      <c r="S243" s="2"/>
      <c r="T243" s="2"/>
      <c r="U243" s="2"/>
      <c r="V243" s="2"/>
      <c r="W243" s="2"/>
      <c r="X243" s="2"/>
      <c r="Y243" s="2"/>
      <c r="Z243" s="2"/>
      <c r="AA243" s="2"/>
      <c r="AB243" s="2"/>
      <c r="AC243" s="2"/>
      <c r="AD243" s="2"/>
      <c r="AE243" s="2"/>
    </row>
    <row r="244" spans="1:31" ht="17.25" customHeight="1">
      <c r="A244" s="5" t="s">
        <v>177</v>
      </c>
      <c r="B244" s="5"/>
      <c r="C244" s="5"/>
      <c r="D244" s="5"/>
      <c r="E244" s="5"/>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row>
    <row r="245" spans="1:31" ht="13.5" customHeight="1">
      <c r="A245" s="2" t="s">
        <v>178</v>
      </c>
      <c r="B245" s="5"/>
      <c r="C245" s="5"/>
      <c r="D245" s="5"/>
      <c r="E245" s="5"/>
      <c r="F245" s="5"/>
      <c r="G245" s="5"/>
      <c r="H245" s="5"/>
      <c r="I245" s="2"/>
      <c r="J245" s="2"/>
      <c r="K245" s="2"/>
      <c r="L245" s="2"/>
      <c r="M245" s="2"/>
      <c r="N245" s="2"/>
      <c r="O245" s="2"/>
      <c r="P245" s="2"/>
      <c r="Q245" s="2"/>
      <c r="R245" s="2"/>
      <c r="S245" s="2"/>
      <c r="T245" s="2"/>
      <c r="U245" s="2"/>
      <c r="V245" s="2"/>
      <c r="W245" s="2"/>
      <c r="X245" s="2"/>
      <c r="Y245" s="2"/>
      <c r="Z245" s="2"/>
      <c r="AA245" s="2"/>
      <c r="AB245" s="2"/>
      <c r="AC245" s="2"/>
      <c r="AD245" s="2"/>
      <c r="AE245" s="2"/>
    </row>
    <row r="246" spans="1:31" ht="18">
      <c r="A246" s="66" t="s">
        <v>239</v>
      </c>
      <c r="B246" s="97"/>
      <c r="C246" s="97"/>
      <c r="D246" s="97"/>
      <c r="E246" s="97"/>
      <c r="F246" s="97"/>
      <c r="G246" s="97"/>
      <c r="H246" s="97"/>
      <c r="I246" s="97"/>
      <c r="J246" s="97"/>
      <c r="K246" s="97"/>
      <c r="L246" s="97"/>
      <c r="M246" s="280">
        <f>IFERROR(H73+H118,0)</f>
        <v>0</v>
      </c>
      <c r="N246" s="233"/>
      <c r="O246" s="2"/>
      <c r="P246" s="2"/>
      <c r="Q246" s="2"/>
      <c r="R246" s="2"/>
      <c r="S246" s="2"/>
      <c r="T246" s="2"/>
      <c r="U246" s="2"/>
      <c r="V246" s="2"/>
      <c r="W246" s="2"/>
      <c r="X246" s="2"/>
      <c r="Y246" s="2"/>
      <c r="Z246" s="2"/>
      <c r="AA246" s="2"/>
      <c r="AB246" s="2"/>
      <c r="AC246" s="2"/>
      <c r="AD246" s="2"/>
      <c r="AE246" s="2"/>
    </row>
    <row r="247" spans="1:31" s="3" customFormat="1" ht="13.5" customHeight="1">
      <c r="A247" s="67" t="s">
        <v>157</v>
      </c>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c r="Z247" s="11"/>
      <c r="AA247" s="11"/>
      <c r="AB247" s="11"/>
      <c r="AC247" s="11"/>
      <c r="AD247" s="11"/>
      <c r="AE247" s="11"/>
    </row>
    <row r="248" spans="1:31" s="3" customFormat="1" ht="15">
      <c r="A248" s="67"/>
      <c r="B248" s="67"/>
      <c r="C248" s="67"/>
      <c r="D248" s="67"/>
      <c r="E248" s="67"/>
      <c r="F248" s="67"/>
      <c r="G248" s="67"/>
      <c r="H248" s="67"/>
      <c r="I248" s="67"/>
      <c r="J248" s="67"/>
      <c r="K248" s="67"/>
      <c r="L248" s="67"/>
      <c r="M248" s="281"/>
      <c r="N248" s="268"/>
      <c r="O248" s="11"/>
      <c r="P248" s="11"/>
      <c r="Q248" s="11"/>
      <c r="R248" s="11"/>
      <c r="S248" s="11"/>
      <c r="T248" s="11"/>
      <c r="U248" s="11"/>
      <c r="V248" s="11"/>
      <c r="W248" s="11"/>
      <c r="X248" s="11"/>
      <c r="Y248" s="11"/>
      <c r="Z248" s="11"/>
      <c r="AA248" s="11"/>
      <c r="AB248" s="11"/>
      <c r="AC248" s="11"/>
      <c r="AD248" s="11"/>
      <c r="AE248" s="11"/>
    </row>
    <row r="249" spans="1:31" ht="18">
      <c r="A249" s="66" t="s">
        <v>240</v>
      </c>
      <c r="B249" s="97"/>
      <c r="C249" s="97"/>
      <c r="D249" s="97"/>
      <c r="E249" s="97"/>
      <c r="F249" s="97"/>
      <c r="G249" s="97"/>
      <c r="H249" s="97"/>
      <c r="I249" s="97"/>
      <c r="J249" s="97"/>
      <c r="K249" s="97"/>
      <c r="L249" s="97"/>
      <c r="M249" s="280">
        <f>IF(K4="",0,I134+H154+AD152+O172+Q190+D201+I211+I222+C236)</f>
        <v>0</v>
      </c>
      <c r="N249" s="233"/>
      <c r="O249" s="2"/>
      <c r="P249" s="2"/>
      <c r="Q249" s="2"/>
      <c r="R249" s="2"/>
      <c r="S249" s="2"/>
      <c r="T249" s="2"/>
      <c r="U249" s="2"/>
      <c r="V249" s="2"/>
      <c r="W249" s="2"/>
      <c r="X249" s="2"/>
      <c r="Y249" s="2"/>
      <c r="Z249" s="2"/>
      <c r="AA249" s="2"/>
      <c r="AB249" s="2"/>
      <c r="AC249" s="2"/>
      <c r="AD249" s="2"/>
      <c r="AE249" s="2"/>
    </row>
    <row r="250" spans="1:31" ht="17.25">
      <c r="A250" s="68"/>
      <c r="B250" s="68"/>
      <c r="C250" s="68"/>
      <c r="D250" s="68"/>
      <c r="E250" s="68"/>
      <c r="F250" s="68"/>
      <c r="G250" s="68"/>
      <c r="H250" s="68"/>
      <c r="I250" s="68"/>
      <c r="J250" s="68"/>
      <c r="K250" s="68"/>
      <c r="L250" s="68"/>
      <c r="M250" s="281"/>
      <c r="N250" s="268"/>
      <c r="O250" s="2"/>
      <c r="P250" s="2"/>
      <c r="Q250" s="2"/>
      <c r="R250" s="2"/>
      <c r="S250" s="2"/>
      <c r="T250" s="2"/>
      <c r="U250" s="2"/>
      <c r="V250" s="2"/>
      <c r="W250" s="2"/>
      <c r="X250" s="2"/>
      <c r="Y250" s="2"/>
      <c r="Z250" s="2"/>
      <c r="AA250" s="2"/>
      <c r="AB250" s="2"/>
      <c r="AC250" s="2"/>
      <c r="AD250" s="2"/>
      <c r="AE250" s="2"/>
    </row>
    <row r="251" spans="1:31">
      <c r="A251" s="36"/>
      <c r="B251" s="98"/>
      <c r="C251" s="98"/>
      <c r="D251" s="145"/>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row>
    <row r="252" spans="1:31" ht="17.25">
      <c r="A252" s="46" t="s">
        <v>152</v>
      </c>
      <c r="B252" s="9"/>
    </row>
    <row r="253" spans="1:31" ht="14.25" customHeight="1">
      <c r="A253" s="29" t="s">
        <v>313</v>
      </c>
      <c r="B253" s="9"/>
    </row>
    <row r="254" spans="1:31" ht="15">
      <c r="A254" s="1" t="s">
        <v>35</v>
      </c>
      <c r="H254" s="9" t="s">
        <v>154</v>
      </c>
      <c r="N254" s="1" t="s">
        <v>110</v>
      </c>
      <c r="Y254" s="9" t="s">
        <v>33</v>
      </c>
    </row>
    <row r="255" spans="1:31" ht="14.25">
      <c r="A255" s="69"/>
      <c r="B255" s="17" t="s">
        <v>111</v>
      </c>
      <c r="C255" s="17"/>
      <c r="D255" s="154" t="s">
        <v>64</v>
      </c>
      <c r="E255" s="174">
        <f>K4</f>
        <v>0</v>
      </c>
      <c r="F255" s="174"/>
      <c r="G255" s="154" t="s">
        <v>112</v>
      </c>
      <c r="H255" s="217" t="s">
        <v>244</v>
      </c>
      <c r="I255" s="235"/>
      <c r="J255" s="235"/>
      <c r="K255" s="257"/>
      <c r="M255" s="69"/>
      <c r="N255" s="293"/>
      <c r="O255" s="308" t="s">
        <v>10</v>
      </c>
      <c r="P255" s="308"/>
      <c r="Q255" s="308"/>
      <c r="R255" s="308"/>
      <c r="S255" s="308"/>
      <c r="T255" s="154" t="s">
        <v>64</v>
      </c>
      <c r="U255" s="174">
        <f>K4</f>
        <v>0</v>
      </c>
      <c r="V255" s="174"/>
      <c r="W255" s="174"/>
      <c r="X255" s="154" t="s">
        <v>64</v>
      </c>
      <c r="Y255" s="217" t="s">
        <v>8</v>
      </c>
      <c r="Z255" s="235"/>
      <c r="AA255" s="235"/>
      <c r="AB255" s="235"/>
      <c r="AC255" s="235"/>
      <c r="AD255" s="257"/>
    </row>
    <row r="256" spans="1:31" ht="14.25">
      <c r="A256" s="70"/>
      <c r="B256" s="99" t="s">
        <v>262</v>
      </c>
      <c r="C256" s="99"/>
      <c r="D256" s="154"/>
      <c r="E256" s="175">
        <f>P8</f>
        <v>0</v>
      </c>
      <c r="F256" s="175"/>
      <c r="G256" s="154"/>
      <c r="H256" s="338">
        <f>IFERROR(E255/E256,0)</f>
        <v>0</v>
      </c>
      <c r="I256" s="339"/>
      <c r="J256" s="339"/>
      <c r="K256" s="353"/>
      <c r="N256" s="294"/>
      <c r="O256" s="116" t="s">
        <v>116</v>
      </c>
      <c r="P256" s="116"/>
      <c r="Q256" s="116"/>
      <c r="R256" s="116"/>
      <c r="S256" s="116"/>
      <c r="T256" s="154"/>
      <c r="U256" s="331">
        <f>AE8</f>
        <v>0</v>
      </c>
      <c r="V256" s="331"/>
      <c r="W256" s="331"/>
      <c r="X256" s="154"/>
      <c r="Y256" s="338">
        <f>IFERROR(U255/U256,0)</f>
        <v>0</v>
      </c>
      <c r="Z256" s="339"/>
      <c r="AA256" s="339"/>
      <c r="AB256" s="339"/>
      <c r="AC256" s="339"/>
      <c r="AD256" s="353"/>
    </row>
    <row r="257" spans="1:30">
      <c r="A257" s="71"/>
      <c r="B257" s="71"/>
      <c r="C257" s="71"/>
      <c r="D257" s="71"/>
      <c r="E257" s="71"/>
      <c r="F257" s="71"/>
      <c r="G257" s="71"/>
      <c r="H257" s="71"/>
      <c r="I257" s="71"/>
      <c r="J257" s="71"/>
      <c r="K257" s="71"/>
    </row>
    <row r="258" spans="1:30" ht="14.25" customHeight="1">
      <c r="A258" s="29" t="s">
        <v>158</v>
      </c>
      <c r="B258" s="9"/>
    </row>
    <row r="259" spans="1:30" ht="15">
      <c r="A259" s="1" t="s">
        <v>35</v>
      </c>
      <c r="H259" s="9" t="s">
        <v>159</v>
      </c>
      <c r="N259" s="1" t="s">
        <v>110</v>
      </c>
      <c r="Y259" s="9" t="s">
        <v>33</v>
      </c>
    </row>
    <row r="260" spans="1:30" ht="14.25">
      <c r="A260" s="69"/>
      <c r="B260" s="17" t="s">
        <v>111</v>
      </c>
      <c r="C260" s="17"/>
      <c r="D260" s="154" t="s">
        <v>64</v>
      </c>
      <c r="E260" s="174">
        <f>K4</f>
        <v>0</v>
      </c>
      <c r="F260" s="174"/>
      <c r="G260" s="154" t="s">
        <v>112</v>
      </c>
      <c r="H260" s="217" t="s">
        <v>244</v>
      </c>
      <c r="I260" s="235"/>
      <c r="J260" s="235"/>
      <c r="K260" s="257"/>
      <c r="M260" s="69"/>
      <c r="N260" s="293"/>
      <c r="O260" s="308" t="s">
        <v>10</v>
      </c>
      <c r="P260" s="308"/>
      <c r="Q260" s="308"/>
      <c r="R260" s="308"/>
      <c r="S260" s="308"/>
      <c r="T260" s="154" t="s">
        <v>64</v>
      </c>
      <c r="U260" s="174">
        <f>K4</f>
        <v>0</v>
      </c>
      <c r="V260" s="174"/>
      <c r="W260" s="174"/>
      <c r="X260" s="154" t="s">
        <v>64</v>
      </c>
      <c r="Y260" s="217" t="s">
        <v>8</v>
      </c>
      <c r="Z260" s="235"/>
      <c r="AA260" s="235"/>
      <c r="AB260" s="235"/>
      <c r="AC260" s="235"/>
      <c r="AD260" s="257"/>
    </row>
    <row r="261" spans="1:30" ht="14.25">
      <c r="A261" s="70"/>
      <c r="B261" s="100" t="s">
        <v>241</v>
      </c>
      <c r="C261" s="100"/>
      <c r="D261" s="154"/>
      <c r="E261" s="175">
        <f>P8-M249</f>
        <v>0</v>
      </c>
      <c r="F261" s="175"/>
      <c r="G261" s="154"/>
      <c r="H261" s="338">
        <f>IFERROR(E260/E261,0)</f>
        <v>0</v>
      </c>
      <c r="I261" s="339"/>
      <c r="J261" s="339"/>
      <c r="K261" s="353"/>
      <c r="N261" s="294"/>
      <c r="O261" s="309" t="s">
        <v>285</v>
      </c>
      <c r="P261" s="309"/>
      <c r="Q261" s="309"/>
      <c r="R261" s="309"/>
      <c r="S261" s="309"/>
      <c r="T261" s="154"/>
      <c r="U261" s="331">
        <f>AE8-(I150+AB150+AB151)</f>
        <v>0</v>
      </c>
      <c r="V261" s="331"/>
      <c r="W261" s="331"/>
      <c r="X261" s="154"/>
      <c r="Y261" s="338">
        <f>IFERROR(U260/U261,0)</f>
        <v>0</v>
      </c>
      <c r="Z261" s="339"/>
      <c r="AA261" s="339"/>
      <c r="AB261" s="339"/>
      <c r="AC261" s="339"/>
      <c r="AD261" s="353"/>
    </row>
    <row r="262" spans="1:30">
      <c r="A262" s="72"/>
      <c r="B262" s="101"/>
      <c r="C262" s="101"/>
      <c r="D262" s="72"/>
      <c r="E262" s="72"/>
      <c r="F262" s="72"/>
      <c r="G262" s="72"/>
      <c r="H262" s="72"/>
      <c r="I262" s="72"/>
      <c r="J262" s="72"/>
      <c r="K262" s="259"/>
    </row>
    <row r="263" spans="1:30">
      <c r="A263" s="2"/>
      <c r="B263" s="2"/>
      <c r="C263" s="2"/>
      <c r="D263" s="2"/>
      <c r="E263" s="2"/>
      <c r="F263" s="2"/>
      <c r="G263" s="2"/>
      <c r="H263" s="2"/>
      <c r="I263" s="2"/>
      <c r="J263" s="2"/>
      <c r="K263" s="2"/>
      <c r="L263" s="2"/>
      <c r="M263" s="2"/>
      <c r="N263" s="2"/>
      <c r="O263" s="2"/>
      <c r="P263" s="2"/>
      <c r="Q263" s="2"/>
      <c r="R263" s="2"/>
      <c r="S263" s="2"/>
      <c r="T263" s="2"/>
      <c r="U263" s="2"/>
      <c r="V263" s="2"/>
      <c r="W263" s="2"/>
    </row>
  </sheetData>
  <mergeCells count="373">
    <mergeCell ref="A1:AD1"/>
    <mergeCell ref="A2:N2"/>
    <mergeCell ref="A3:B3"/>
    <mergeCell ref="B4:E4"/>
    <mergeCell ref="H4:J4"/>
    <mergeCell ref="V4:AE4"/>
    <mergeCell ref="V5:X5"/>
    <mergeCell ref="Y5:Z5"/>
    <mergeCell ref="AA5:AC5"/>
    <mergeCell ref="N6:O6"/>
    <mergeCell ref="P6:U6"/>
    <mergeCell ref="V6:X6"/>
    <mergeCell ref="Y6:Z6"/>
    <mergeCell ref="AA6:AC6"/>
    <mergeCell ref="B7:K7"/>
    <mergeCell ref="N7:O7"/>
    <mergeCell ref="P7:U7"/>
    <mergeCell ref="V7:X7"/>
    <mergeCell ref="Y7:Z7"/>
    <mergeCell ref="AA7:AC7"/>
    <mergeCell ref="N8:O8"/>
    <mergeCell ref="P8:U8"/>
    <mergeCell ref="V8:X8"/>
    <mergeCell ref="Y8:Z8"/>
    <mergeCell ref="AA8:AD8"/>
    <mergeCell ref="A20:F20"/>
    <mergeCell ref="A21:E21"/>
    <mergeCell ref="A23:B23"/>
    <mergeCell ref="G23:H23"/>
    <mergeCell ref="A24:B24"/>
    <mergeCell ref="A25:B25"/>
    <mergeCell ref="A26:B26"/>
    <mergeCell ref="B31:C31"/>
    <mergeCell ref="D31:E31"/>
    <mergeCell ref="F31:G31"/>
    <mergeCell ref="H31:I31"/>
    <mergeCell ref="J31:L31"/>
    <mergeCell ref="B32:C32"/>
    <mergeCell ref="D32:E32"/>
    <mergeCell ref="F32:G32"/>
    <mergeCell ref="H32:I32"/>
    <mergeCell ref="J32:L32"/>
    <mergeCell ref="B33:C33"/>
    <mergeCell ref="D33:E33"/>
    <mergeCell ref="F33:G33"/>
    <mergeCell ref="H33:I33"/>
    <mergeCell ref="J33:L33"/>
    <mergeCell ref="B34:C34"/>
    <mergeCell ref="D34:E34"/>
    <mergeCell ref="F34:G34"/>
    <mergeCell ref="H34:I34"/>
    <mergeCell ref="J34:L34"/>
    <mergeCell ref="B35:C35"/>
    <mergeCell ref="D35:E35"/>
    <mergeCell ref="F35:G35"/>
    <mergeCell ref="H35:I35"/>
    <mergeCell ref="J35:L35"/>
    <mergeCell ref="H36:I36"/>
    <mergeCell ref="J36:L36"/>
    <mergeCell ref="B39:C39"/>
    <mergeCell ref="D39:E39"/>
    <mergeCell ref="F39:G39"/>
    <mergeCell ref="H39:I39"/>
    <mergeCell ref="J39:L39"/>
    <mergeCell ref="B40:C40"/>
    <mergeCell ref="D40:E40"/>
    <mergeCell ref="F40:G40"/>
    <mergeCell ref="H40:I40"/>
    <mergeCell ref="J40:L40"/>
    <mergeCell ref="B41:C41"/>
    <mergeCell ref="D41:E41"/>
    <mergeCell ref="F41:G41"/>
    <mergeCell ref="H41:I41"/>
    <mergeCell ref="J41:L41"/>
    <mergeCell ref="B42:C42"/>
    <mergeCell ref="D42:E42"/>
    <mergeCell ref="F42:G42"/>
    <mergeCell ref="H42:I42"/>
    <mergeCell ref="J42:L42"/>
    <mergeCell ref="B43:C43"/>
    <mergeCell ref="D43:E43"/>
    <mergeCell ref="F43:G43"/>
    <mergeCell ref="H43:I43"/>
    <mergeCell ref="J43:L43"/>
    <mergeCell ref="H44:I44"/>
    <mergeCell ref="J44:L44"/>
    <mergeCell ref="B48:C48"/>
    <mergeCell ref="D48:E48"/>
    <mergeCell ref="F48:G48"/>
    <mergeCell ref="H48:I48"/>
    <mergeCell ref="J48:L48"/>
    <mergeCell ref="B49:C49"/>
    <mergeCell ref="D49:E49"/>
    <mergeCell ref="F49:G49"/>
    <mergeCell ref="H49:I49"/>
    <mergeCell ref="J49:L49"/>
    <mergeCell ref="B50:C50"/>
    <mergeCell ref="D50:E50"/>
    <mergeCell ref="F50:G50"/>
    <mergeCell ref="H50:I50"/>
    <mergeCell ref="J50:L50"/>
    <mergeCell ref="B51:C51"/>
    <mergeCell ref="D51:E51"/>
    <mergeCell ref="F51:G51"/>
    <mergeCell ref="H51:I51"/>
    <mergeCell ref="J51:L51"/>
    <mergeCell ref="B52:C52"/>
    <mergeCell ref="D52:E52"/>
    <mergeCell ref="F52:G52"/>
    <mergeCell ref="H52:I52"/>
    <mergeCell ref="J52:L52"/>
    <mergeCell ref="H53:I53"/>
    <mergeCell ref="J53:L53"/>
    <mergeCell ref="B57:C57"/>
    <mergeCell ref="D57:E57"/>
    <mergeCell ref="F57:G57"/>
    <mergeCell ref="H57:I57"/>
    <mergeCell ref="J57:L57"/>
    <mergeCell ref="B58:C58"/>
    <mergeCell ref="D58:E58"/>
    <mergeCell ref="F58:G58"/>
    <mergeCell ref="H58:I58"/>
    <mergeCell ref="J58:L58"/>
    <mergeCell ref="B59:C59"/>
    <mergeCell ref="D59:E59"/>
    <mergeCell ref="F59:G59"/>
    <mergeCell ref="H59:I59"/>
    <mergeCell ref="J59:L59"/>
    <mergeCell ref="B60:C60"/>
    <mergeCell ref="D60:E60"/>
    <mergeCell ref="F60:G60"/>
    <mergeCell ref="H60:I60"/>
    <mergeCell ref="J60:L60"/>
    <mergeCell ref="B61:C61"/>
    <mergeCell ref="D61:E61"/>
    <mergeCell ref="F61:G61"/>
    <mergeCell ref="H61:I61"/>
    <mergeCell ref="J61:L61"/>
    <mergeCell ref="H62:I62"/>
    <mergeCell ref="J62:L62"/>
    <mergeCell ref="B66:C66"/>
    <mergeCell ref="D66:E66"/>
    <mergeCell ref="F66:G66"/>
    <mergeCell ref="H66:I66"/>
    <mergeCell ref="J66:L66"/>
    <mergeCell ref="B67:C67"/>
    <mergeCell ref="D67:E67"/>
    <mergeCell ref="F67:G67"/>
    <mergeCell ref="H67:I67"/>
    <mergeCell ref="J67:L67"/>
    <mergeCell ref="B68:C68"/>
    <mergeCell ref="D68:E68"/>
    <mergeCell ref="F68:G68"/>
    <mergeCell ref="H68:I68"/>
    <mergeCell ref="J68:L68"/>
    <mergeCell ref="B69:C69"/>
    <mergeCell ref="D69:E69"/>
    <mergeCell ref="F69:G69"/>
    <mergeCell ref="H69:I69"/>
    <mergeCell ref="J69:L69"/>
    <mergeCell ref="B70:C70"/>
    <mergeCell ref="D70:E70"/>
    <mergeCell ref="F70:G70"/>
    <mergeCell ref="H70:I70"/>
    <mergeCell ref="J70:L70"/>
    <mergeCell ref="H71:I71"/>
    <mergeCell ref="J71:L71"/>
    <mergeCell ref="C73:G73"/>
    <mergeCell ref="A76:K76"/>
    <mergeCell ref="B84:C84"/>
    <mergeCell ref="D84:F84"/>
    <mergeCell ref="H84:J84"/>
    <mergeCell ref="M84:O84"/>
    <mergeCell ref="P84:Q84"/>
    <mergeCell ref="B85:C85"/>
    <mergeCell ref="D85:F85"/>
    <mergeCell ref="B86:C86"/>
    <mergeCell ref="D86:F86"/>
    <mergeCell ref="B87:C87"/>
    <mergeCell ref="D87:F87"/>
    <mergeCell ref="B88:C88"/>
    <mergeCell ref="D88:F88"/>
    <mergeCell ref="B89:C89"/>
    <mergeCell ref="D89:F89"/>
    <mergeCell ref="A91:C91"/>
    <mergeCell ref="E91:F91"/>
    <mergeCell ref="H91:K91"/>
    <mergeCell ref="A92:C92"/>
    <mergeCell ref="E92:F92"/>
    <mergeCell ref="H92:K92"/>
    <mergeCell ref="B96:C96"/>
    <mergeCell ref="D96:F96"/>
    <mergeCell ref="H96:J96"/>
    <mergeCell ref="M96:O96"/>
    <mergeCell ref="P96:Q96"/>
    <mergeCell ref="B97:C97"/>
    <mergeCell ref="D97:F97"/>
    <mergeCell ref="B98:C98"/>
    <mergeCell ref="D98:F98"/>
    <mergeCell ref="B99:C99"/>
    <mergeCell ref="D99:F99"/>
    <mergeCell ref="B100:C100"/>
    <mergeCell ref="D100:F100"/>
    <mergeCell ref="B101:C101"/>
    <mergeCell ref="D101:F101"/>
    <mergeCell ref="A103:C103"/>
    <mergeCell ref="E103:F103"/>
    <mergeCell ref="H103:K103"/>
    <mergeCell ref="A104:C104"/>
    <mergeCell ref="E104:F104"/>
    <mergeCell ref="H104:K104"/>
    <mergeCell ref="B108:C108"/>
    <mergeCell ref="D108:F108"/>
    <mergeCell ref="H108:J108"/>
    <mergeCell ref="M108:O108"/>
    <mergeCell ref="P108:Q108"/>
    <mergeCell ref="B109:C109"/>
    <mergeCell ref="D109:F109"/>
    <mergeCell ref="B110:C110"/>
    <mergeCell ref="D110:F110"/>
    <mergeCell ref="B111:C111"/>
    <mergeCell ref="D111:F111"/>
    <mergeCell ref="B112:C112"/>
    <mergeCell ref="D112:F112"/>
    <mergeCell ref="B113:C113"/>
    <mergeCell ref="D113:F113"/>
    <mergeCell ref="A115:C115"/>
    <mergeCell ref="E115:F115"/>
    <mergeCell ref="H115:K115"/>
    <mergeCell ref="A116:C116"/>
    <mergeCell ref="E116:F116"/>
    <mergeCell ref="H116:K116"/>
    <mergeCell ref="C118:G118"/>
    <mergeCell ref="G127:H127"/>
    <mergeCell ref="A128:B128"/>
    <mergeCell ref="D128:E128"/>
    <mergeCell ref="A129:B129"/>
    <mergeCell ref="D129:E129"/>
    <mergeCell ref="A133:B133"/>
    <mergeCell ref="D133:E133"/>
    <mergeCell ref="I133:K133"/>
    <mergeCell ref="A134:B134"/>
    <mergeCell ref="D134:E134"/>
    <mergeCell ref="I134:K134"/>
    <mergeCell ref="A142:B142"/>
    <mergeCell ref="I142:K142"/>
    <mergeCell ref="AA142:AB142"/>
    <mergeCell ref="AC142:AD142"/>
    <mergeCell ref="A143:B143"/>
    <mergeCell ref="I143:K143"/>
    <mergeCell ref="AA143:AB143"/>
    <mergeCell ref="AC143:AD143"/>
    <mergeCell ref="A144:B144"/>
    <mergeCell ref="I144:K144"/>
    <mergeCell ref="AA144:AB144"/>
    <mergeCell ref="AC144:AD144"/>
    <mergeCell ref="E145:H145"/>
    <mergeCell ref="I145:K145"/>
    <mergeCell ref="AA145:AB145"/>
    <mergeCell ref="AC145:AD145"/>
    <mergeCell ref="A147:K147"/>
    <mergeCell ref="A148:G148"/>
    <mergeCell ref="I149:K149"/>
    <mergeCell ref="N149:O149"/>
    <mergeCell ref="AB149:AC149"/>
    <mergeCell ref="I150:K150"/>
    <mergeCell ref="N150:O150"/>
    <mergeCell ref="AB150:AC150"/>
    <mergeCell ref="N151:O151"/>
    <mergeCell ref="AB151:AC151"/>
    <mergeCell ref="A154:B154"/>
    <mergeCell ref="D154:F154"/>
    <mergeCell ref="H154:K154"/>
    <mergeCell ref="A172:B172"/>
    <mergeCell ref="D172:E172"/>
    <mergeCell ref="G172:I172"/>
    <mergeCell ref="K172:N172"/>
    <mergeCell ref="O172:P172"/>
    <mergeCell ref="A173:B173"/>
    <mergeCell ref="D173:E173"/>
    <mergeCell ref="G173:I173"/>
    <mergeCell ref="A174:B174"/>
    <mergeCell ref="D174:E174"/>
    <mergeCell ref="G174:I174"/>
    <mergeCell ref="A177:C177"/>
    <mergeCell ref="G177:I177"/>
    <mergeCell ref="A178:C178"/>
    <mergeCell ref="G178:I178"/>
    <mergeCell ref="H188:I188"/>
    <mergeCell ref="L188:M188"/>
    <mergeCell ref="N188:O188"/>
    <mergeCell ref="H189:I189"/>
    <mergeCell ref="L189:M189"/>
    <mergeCell ref="N189:O189"/>
    <mergeCell ref="H190:I190"/>
    <mergeCell ref="L190:M190"/>
    <mergeCell ref="N190:O190"/>
    <mergeCell ref="Q190:S190"/>
    <mergeCell ref="L191:M191"/>
    <mergeCell ref="N191:O191"/>
    <mergeCell ref="G211:H211"/>
    <mergeCell ref="A215:E215"/>
    <mergeCell ref="B216:C216"/>
    <mergeCell ref="D216:E216"/>
    <mergeCell ref="B217:C217"/>
    <mergeCell ref="D217:E217"/>
    <mergeCell ref="A218:F218"/>
    <mergeCell ref="A221:G221"/>
    <mergeCell ref="C222:D222"/>
    <mergeCell ref="G222:H222"/>
    <mergeCell ref="C223:D223"/>
    <mergeCell ref="C224:D224"/>
    <mergeCell ref="C225:D225"/>
    <mergeCell ref="C226:D226"/>
    <mergeCell ref="A235:B235"/>
    <mergeCell ref="C235:E235"/>
    <mergeCell ref="A236:B236"/>
    <mergeCell ref="C236:E236"/>
    <mergeCell ref="A246:L246"/>
    <mergeCell ref="M246:N246"/>
    <mergeCell ref="A247:Y247"/>
    <mergeCell ref="A249:L249"/>
    <mergeCell ref="M249:N249"/>
    <mergeCell ref="B255:C255"/>
    <mergeCell ref="E255:F255"/>
    <mergeCell ref="H255:K255"/>
    <mergeCell ref="O255:S255"/>
    <mergeCell ref="U255:W255"/>
    <mergeCell ref="Y255:AD255"/>
    <mergeCell ref="B256:C256"/>
    <mergeCell ref="E256:F256"/>
    <mergeCell ref="H256:K256"/>
    <mergeCell ref="O256:S256"/>
    <mergeCell ref="U256:W256"/>
    <mergeCell ref="Y256:AD256"/>
    <mergeCell ref="B260:C260"/>
    <mergeCell ref="E260:F260"/>
    <mergeCell ref="H260:K260"/>
    <mergeCell ref="O260:S260"/>
    <mergeCell ref="U260:W260"/>
    <mergeCell ref="Y260:AD260"/>
    <mergeCell ref="E261:F261"/>
    <mergeCell ref="H261:K261"/>
    <mergeCell ref="O261:S261"/>
    <mergeCell ref="U261:W261"/>
    <mergeCell ref="Y261:AD261"/>
    <mergeCell ref="A263:W263"/>
    <mergeCell ref="N4:U5"/>
    <mergeCell ref="A5:A6"/>
    <mergeCell ref="B5:K6"/>
    <mergeCell ref="O10:AE13"/>
    <mergeCell ref="A18:E19"/>
    <mergeCell ref="D143:D144"/>
    <mergeCell ref="F143:F144"/>
    <mergeCell ref="H143:H144"/>
    <mergeCell ref="A152:B153"/>
    <mergeCell ref="C152:C153"/>
    <mergeCell ref="D152:F153"/>
    <mergeCell ref="G152:G153"/>
    <mergeCell ref="H152:K153"/>
    <mergeCell ref="Q188:S189"/>
    <mergeCell ref="A201:C202"/>
    <mergeCell ref="D201:D202"/>
    <mergeCell ref="A242:H243"/>
    <mergeCell ref="D255:D256"/>
    <mergeCell ref="G255:G256"/>
    <mergeCell ref="T255:T256"/>
    <mergeCell ref="X255:X256"/>
    <mergeCell ref="D260:D261"/>
    <mergeCell ref="G260:G261"/>
    <mergeCell ref="T260:T261"/>
    <mergeCell ref="X260:X261"/>
    <mergeCell ref="B261:C262"/>
  </mergeCells>
  <phoneticPr fontId="1"/>
  <dataValidations count="1">
    <dataValidation type="list" allowBlank="1" showDropDown="0" showInputMessage="1" showErrorMessage="1" sqref="AF190:AF200 D189:D190 L189:L190 D211">
      <formula1>$AF$190:$AF$200</formula1>
    </dataValidation>
  </dataValidations>
  <pageMargins left="0.59055118110236227" right="0.23622047244094488" top="0.74803149606299213" bottom="0.74803149606299213" header="0.31496062992125984" footer="0.31496062992125984"/>
  <pageSetup paperSize="8" scale="70" fitToWidth="1" fitToHeight="1" orientation="landscape" usePrinterDefaults="1" cellComments="asDisplayed" r:id="rId1"/>
  <headerFooter>
    <oddFooter>&amp;C&amp;P</oddFooter>
  </headerFooter>
  <rowBreaks count="3" manualBreakCount="3">
    <brk id="74" max="30" man="1"/>
    <brk id="138" max="30" man="1"/>
    <brk id="206" max="30" man="1"/>
  </rowBreaks>
  <legacyDrawing r:id="rId2"/>
</worksheet>
</file>

<file path=xl/worksheets/sheet5.xml><?xml version="1.0" encoding="utf-8"?>
<worksheet xmlns:r="http://schemas.openxmlformats.org/officeDocument/2006/relationships" xmlns:mc="http://schemas.openxmlformats.org/markup-compatibility/2006" xmlns="http://schemas.openxmlformats.org/spreadsheetml/2006/main">
  <sheetPr>
    <tabColor theme="8" tint="0.8"/>
  </sheetPr>
  <dimension ref="A1:AF263"/>
  <sheetViews>
    <sheetView view="pageBreakPreview" zoomScaleSheetLayoutView="100" workbookViewId="0">
      <selection sqref="A1:AD1"/>
    </sheetView>
  </sheetViews>
  <sheetFormatPr defaultRowHeight="13.5"/>
  <cols>
    <col min="1" max="1" width="9" style="1" customWidth="1"/>
    <col min="2" max="3" width="11.625" style="1" customWidth="1"/>
    <col min="4" max="5" width="9.875" style="1" customWidth="1"/>
    <col min="6" max="6" width="12.125" style="1" customWidth="1"/>
    <col min="7" max="7" width="9.5" style="1" customWidth="1"/>
    <col min="8" max="8" width="13.5" style="1" customWidth="1"/>
    <col min="9" max="9" width="8.5" style="1" bestFit="1" customWidth="1"/>
    <col min="10" max="10" width="11.625" style="1" customWidth="1"/>
    <col min="11" max="11" width="11.75" style="1" customWidth="1"/>
    <col min="12" max="12" width="6" style="1" customWidth="1"/>
    <col min="13" max="13" width="5.625" style="1" customWidth="1"/>
    <col min="14" max="14" width="9" style="1" customWidth="1"/>
    <col min="15" max="15" width="8" style="1" customWidth="1"/>
    <col min="16" max="27" width="6.125" style="1" customWidth="1"/>
    <col min="28" max="28" width="4.375" style="1" customWidth="1"/>
    <col min="29" max="29" width="8.75" style="1" customWidth="1"/>
    <col min="30" max="31" width="13.125" style="1" customWidth="1"/>
    <col min="32" max="16384" width="9" style="1" customWidth="1"/>
  </cols>
  <sheetData>
    <row r="1" spans="1:32" ht="24.75" customHeight="1">
      <c r="A1" s="4" t="s">
        <v>207</v>
      </c>
      <c r="B1" s="4"/>
      <c r="C1" s="4"/>
      <c r="D1" s="4"/>
      <c r="E1" s="4"/>
      <c r="F1" s="4"/>
      <c r="G1" s="4"/>
      <c r="H1" s="4"/>
      <c r="I1" s="4"/>
      <c r="J1" s="4"/>
      <c r="K1" s="4"/>
      <c r="L1" s="4"/>
      <c r="M1" s="4"/>
      <c r="N1" s="4"/>
      <c r="O1" s="4"/>
      <c r="P1" s="4"/>
      <c r="Q1" s="4"/>
      <c r="R1" s="4"/>
      <c r="S1" s="4"/>
      <c r="T1" s="4"/>
      <c r="U1" s="4"/>
      <c r="V1" s="4"/>
      <c r="W1" s="4"/>
      <c r="X1" s="4"/>
      <c r="Y1" s="4"/>
      <c r="Z1" s="4"/>
      <c r="AA1" s="4"/>
      <c r="AB1" s="4"/>
      <c r="AC1" s="4"/>
      <c r="AD1" s="4"/>
      <c r="AE1" s="354"/>
    </row>
    <row r="2" spans="1:32" ht="15" customHeight="1">
      <c r="A2" s="2" t="s">
        <v>312</v>
      </c>
      <c r="B2" s="2"/>
      <c r="C2" s="2"/>
      <c r="D2" s="2"/>
      <c r="E2" s="2"/>
      <c r="F2" s="2"/>
      <c r="G2" s="2"/>
      <c r="H2" s="2"/>
      <c r="I2" s="2"/>
      <c r="J2" s="2"/>
      <c r="K2" s="2"/>
      <c r="L2" s="2"/>
      <c r="M2" s="2"/>
      <c r="N2" s="2"/>
      <c r="O2" s="102"/>
      <c r="P2" s="102"/>
      <c r="Q2" s="102"/>
      <c r="R2" s="102"/>
      <c r="S2" s="102"/>
      <c r="T2" s="102"/>
      <c r="U2" s="102"/>
      <c r="V2" s="102"/>
      <c r="W2" s="102"/>
      <c r="X2" s="102"/>
      <c r="Y2" s="102"/>
      <c r="Z2" s="102"/>
      <c r="AA2" s="102"/>
      <c r="AB2" s="102"/>
      <c r="AC2" s="102"/>
      <c r="AD2" s="102"/>
      <c r="AE2" s="354"/>
    </row>
    <row r="3" spans="1:32" ht="18">
      <c r="A3" s="18" t="s">
        <v>3</v>
      </c>
      <c r="B3" s="18"/>
      <c r="C3" s="102"/>
      <c r="D3" s="102"/>
      <c r="E3" s="102"/>
      <c r="F3" s="102"/>
      <c r="G3" s="102"/>
      <c r="H3" s="102"/>
      <c r="I3" s="102"/>
      <c r="J3" s="102"/>
      <c r="K3" s="102"/>
      <c r="L3" s="102"/>
      <c r="M3" s="271"/>
      <c r="N3" s="49" t="s">
        <v>301</v>
      </c>
      <c r="O3" s="49"/>
      <c r="P3" s="49"/>
      <c r="Q3" s="49"/>
      <c r="R3" s="49"/>
      <c r="S3" s="49"/>
      <c r="T3" s="49"/>
      <c r="U3" s="102"/>
      <c r="V3" s="102"/>
      <c r="W3" s="102"/>
      <c r="X3" s="102"/>
      <c r="Y3" s="102"/>
      <c r="Z3" s="102"/>
      <c r="AA3" s="102"/>
      <c r="AB3" s="102"/>
      <c r="AC3" s="102"/>
      <c r="AD3" s="345"/>
      <c r="AE3" s="354"/>
    </row>
    <row r="4" spans="1:32" ht="17.25" customHeight="1">
      <c r="A4" s="19" t="s">
        <v>12</v>
      </c>
      <c r="B4" s="73"/>
      <c r="C4" s="73"/>
      <c r="D4" s="73"/>
      <c r="E4" s="73"/>
      <c r="F4" s="176" t="s">
        <v>18</v>
      </c>
      <c r="G4" s="187"/>
      <c r="H4" s="202" t="s">
        <v>10</v>
      </c>
      <c r="I4" s="219"/>
      <c r="J4" s="237"/>
      <c r="K4" s="245"/>
      <c r="L4" s="260"/>
      <c r="M4" s="272"/>
      <c r="N4" s="282" t="s">
        <v>256</v>
      </c>
      <c r="O4" s="295"/>
      <c r="P4" s="295"/>
      <c r="Q4" s="295"/>
      <c r="R4" s="295"/>
      <c r="S4" s="295"/>
      <c r="T4" s="295"/>
      <c r="U4" s="326"/>
      <c r="V4" s="232" t="s">
        <v>23</v>
      </c>
      <c r="W4" s="78"/>
      <c r="X4" s="78"/>
      <c r="Y4" s="78"/>
      <c r="Z4" s="78"/>
      <c r="AA4" s="78"/>
      <c r="AB4" s="78"/>
      <c r="AC4" s="78"/>
      <c r="AD4" s="78"/>
      <c r="AE4" s="78"/>
    </row>
    <row r="5" spans="1:32" ht="28.5" customHeight="1">
      <c r="A5" s="20" t="s">
        <v>6</v>
      </c>
      <c r="B5" s="74"/>
      <c r="C5" s="74"/>
      <c r="D5" s="74"/>
      <c r="E5" s="74"/>
      <c r="F5" s="74"/>
      <c r="G5" s="74"/>
      <c r="H5" s="74"/>
      <c r="I5" s="74"/>
      <c r="J5" s="74"/>
      <c r="K5" s="246"/>
      <c r="L5" s="261"/>
      <c r="M5" s="273"/>
      <c r="N5" s="283"/>
      <c r="O5" s="296"/>
      <c r="P5" s="296"/>
      <c r="Q5" s="296"/>
      <c r="R5" s="296"/>
      <c r="S5" s="296"/>
      <c r="T5" s="296"/>
      <c r="U5" s="327"/>
      <c r="V5" s="332"/>
      <c r="W5" s="334"/>
      <c r="X5" s="334"/>
      <c r="Y5" s="30" t="s">
        <v>100</v>
      </c>
      <c r="Z5" s="30"/>
      <c r="AA5" s="108" t="s">
        <v>7</v>
      </c>
      <c r="AB5" s="341"/>
      <c r="AC5" s="278"/>
      <c r="AD5" s="30" t="s">
        <v>270</v>
      </c>
      <c r="AE5" s="30" t="s">
        <v>280</v>
      </c>
    </row>
    <row r="6" spans="1:32" ht="21" customHeight="1">
      <c r="A6" s="20"/>
      <c r="B6" s="74"/>
      <c r="C6" s="74"/>
      <c r="D6" s="74"/>
      <c r="E6" s="74"/>
      <c r="F6" s="74"/>
      <c r="G6" s="74"/>
      <c r="H6" s="74"/>
      <c r="I6" s="74"/>
      <c r="J6" s="74"/>
      <c r="K6" s="246"/>
      <c r="L6" s="261"/>
      <c r="M6" s="273"/>
      <c r="N6" s="284" t="s">
        <v>19</v>
      </c>
      <c r="O6" s="297"/>
      <c r="P6" s="357">
        <f>簡易算定_年度2!P6-(簡易算定_年度2!I134+(簡易算定_年度2!D154*簡易算定_年度2!I143+簡易算定_年度2!AD150)+簡易算定_年度2!O172+簡易算定_年度2!Q190+簡易算定_年度2!D201+簡易算定_年度2!I211+簡易算定_年度2!I222+簡易算定_年度2!C236)</f>
        <v>0</v>
      </c>
      <c r="Q6" s="359"/>
      <c r="R6" s="359"/>
      <c r="S6" s="359"/>
      <c r="T6" s="359"/>
      <c r="U6" s="361"/>
      <c r="V6" s="297" t="s">
        <v>26</v>
      </c>
      <c r="W6" s="48"/>
      <c r="X6" s="48"/>
      <c r="Y6" s="204">
        <f>簡易算定_年度2!Y6</f>
        <v>0</v>
      </c>
      <c r="Z6" s="303"/>
      <c r="AA6" s="204">
        <f>簡易算定_年度2!AA6</f>
        <v>0</v>
      </c>
      <c r="AB6" s="364"/>
      <c r="AC6" s="303"/>
      <c r="AD6" s="367">
        <f>簡易算定_年度2!AD6-簡易算定_年度2!I150</f>
        <v>0</v>
      </c>
      <c r="AE6" s="355">
        <f>Y6*AA6+AD6</f>
        <v>0</v>
      </c>
    </row>
    <row r="7" spans="1:32" ht="21" customHeight="1">
      <c r="A7" s="21" t="s">
        <v>34</v>
      </c>
      <c r="B7" s="75"/>
      <c r="C7" s="75"/>
      <c r="D7" s="75"/>
      <c r="E7" s="75"/>
      <c r="F7" s="75"/>
      <c r="G7" s="75"/>
      <c r="H7" s="75"/>
      <c r="I7" s="75"/>
      <c r="J7" s="75"/>
      <c r="K7" s="247"/>
      <c r="L7" s="262"/>
      <c r="M7" s="274"/>
      <c r="N7" s="285" t="s">
        <v>15</v>
      </c>
      <c r="O7" s="298"/>
      <c r="P7" s="358">
        <f>簡易算定_年度2!P7-((簡易算定_年度2!D154*簡易算定_年度2!I144)+簡易算定_年度2!AD151)</f>
        <v>0</v>
      </c>
      <c r="Q7" s="360"/>
      <c r="R7" s="360"/>
      <c r="S7" s="360"/>
      <c r="T7" s="360"/>
      <c r="U7" s="362"/>
      <c r="V7" s="333" t="s">
        <v>38</v>
      </c>
      <c r="W7" s="335"/>
      <c r="X7" s="335"/>
      <c r="Y7" s="204">
        <f>簡易算定_年度2!Y7</f>
        <v>0</v>
      </c>
      <c r="Z7" s="303"/>
      <c r="AA7" s="363">
        <f>簡易算定_年度2!AA7</f>
        <v>0</v>
      </c>
      <c r="AB7" s="365"/>
      <c r="AC7" s="366"/>
      <c r="AD7" s="368">
        <f>簡易算定_年度2!AD7-簡易算定_年度2!I150</f>
        <v>0</v>
      </c>
      <c r="AE7" s="355">
        <f>Y7*AA7+AD7</f>
        <v>0</v>
      </c>
    </row>
    <row r="8" spans="1:32" ht="13.5" customHeight="1">
      <c r="N8" s="286" t="s">
        <v>36</v>
      </c>
      <c r="O8" s="299"/>
      <c r="P8" s="292">
        <f>SUM(P6:U7)</f>
        <v>0</v>
      </c>
      <c r="Q8" s="317"/>
      <c r="R8" s="317"/>
      <c r="S8" s="317"/>
      <c r="T8" s="317"/>
      <c r="U8" s="307"/>
      <c r="V8" s="40"/>
      <c r="W8" s="40"/>
      <c r="X8" s="40"/>
      <c r="Y8" s="336"/>
      <c r="Z8" s="336"/>
      <c r="AA8" s="340" t="s">
        <v>42</v>
      </c>
      <c r="AB8" s="343"/>
      <c r="AC8" s="343"/>
      <c r="AD8" s="347"/>
      <c r="AE8" s="356">
        <f>SUM(AE6:AE7)</f>
        <v>0</v>
      </c>
    </row>
    <row r="9" spans="1:32" ht="13.5" customHeight="1">
      <c r="O9" s="40"/>
      <c r="P9" s="40"/>
      <c r="Q9" s="175"/>
      <c r="R9" s="175"/>
      <c r="S9" s="175"/>
      <c r="T9" s="175"/>
      <c r="U9" s="175"/>
      <c r="V9" s="175"/>
      <c r="W9" s="40"/>
      <c r="X9" s="40"/>
      <c r="Y9" s="40"/>
      <c r="Z9" s="336"/>
      <c r="AA9" s="336"/>
      <c r="AB9" s="336"/>
      <c r="AC9" s="336"/>
      <c r="AD9" s="336"/>
      <c r="AE9" s="336"/>
      <c r="AF9" s="348"/>
    </row>
    <row r="10" spans="1:32" ht="13.5" customHeight="1">
      <c r="A10" s="22"/>
      <c r="B10" s="22"/>
      <c r="C10" s="22"/>
      <c r="D10" s="22"/>
      <c r="E10" s="22"/>
      <c r="F10" s="22"/>
      <c r="G10" s="22"/>
      <c r="H10" s="22"/>
      <c r="I10" s="22"/>
      <c r="J10" s="22"/>
      <c r="K10" s="22"/>
      <c r="L10" s="22"/>
      <c r="M10" s="22"/>
      <c r="N10" s="22"/>
      <c r="O10" s="300" t="s">
        <v>257</v>
      </c>
      <c r="P10" s="302"/>
      <c r="Q10" s="302"/>
      <c r="R10" s="302"/>
      <c r="S10" s="302"/>
      <c r="T10" s="302"/>
      <c r="U10" s="302"/>
      <c r="V10" s="302"/>
      <c r="W10" s="302"/>
      <c r="X10" s="302"/>
      <c r="Y10" s="302"/>
      <c r="Z10" s="302"/>
      <c r="AA10" s="302"/>
      <c r="AB10" s="302"/>
      <c r="AC10" s="302"/>
      <c r="AD10" s="302"/>
      <c r="AE10" s="302"/>
      <c r="AF10" s="300"/>
    </row>
    <row r="11" spans="1:32" ht="13.5" customHeight="1">
      <c r="A11" s="22"/>
      <c r="B11" s="22"/>
      <c r="C11" s="22"/>
      <c r="D11" s="22"/>
      <c r="E11" s="22"/>
      <c r="F11" s="22"/>
      <c r="G11" s="22"/>
      <c r="H11" s="22"/>
      <c r="I11" s="22"/>
      <c r="J11" s="22"/>
      <c r="K11" s="22"/>
      <c r="L11" s="22"/>
      <c r="M11" s="22"/>
      <c r="N11" s="22"/>
      <c r="O11" s="302"/>
      <c r="P11" s="302"/>
      <c r="Q11" s="302"/>
      <c r="R11" s="302"/>
      <c r="S11" s="302"/>
      <c r="T11" s="302"/>
      <c r="U11" s="302"/>
      <c r="V11" s="302"/>
      <c r="W11" s="302"/>
      <c r="X11" s="302"/>
      <c r="Y11" s="302"/>
      <c r="Z11" s="302"/>
      <c r="AA11" s="302"/>
      <c r="AB11" s="302"/>
      <c r="AC11" s="302"/>
      <c r="AD11" s="302"/>
      <c r="AE11" s="302"/>
      <c r="AF11" s="300"/>
    </row>
    <row r="12" spans="1:32" ht="13.5" customHeight="1">
      <c r="A12" s="22"/>
      <c r="B12" s="22"/>
      <c r="C12" s="22"/>
      <c r="D12" s="22"/>
      <c r="E12" s="22"/>
      <c r="F12" s="22"/>
      <c r="G12" s="22"/>
      <c r="H12" s="22"/>
      <c r="I12" s="22"/>
      <c r="J12" s="22"/>
      <c r="K12" s="22"/>
      <c r="L12" s="22"/>
      <c r="M12" s="22"/>
      <c r="N12" s="22"/>
      <c r="O12" s="302"/>
      <c r="P12" s="302"/>
      <c r="Q12" s="302"/>
      <c r="R12" s="302"/>
      <c r="S12" s="302"/>
      <c r="T12" s="302"/>
      <c r="U12" s="302"/>
      <c r="V12" s="302"/>
      <c r="W12" s="302"/>
      <c r="X12" s="302"/>
      <c r="Y12" s="302"/>
      <c r="Z12" s="302"/>
      <c r="AA12" s="302"/>
      <c r="AB12" s="302"/>
      <c r="AC12" s="302"/>
      <c r="AD12" s="302"/>
      <c r="AE12" s="302"/>
      <c r="AF12" s="300"/>
    </row>
    <row r="13" spans="1:32" ht="13.5" customHeight="1">
      <c r="A13" s="23"/>
      <c r="B13" s="23"/>
      <c r="C13" s="23"/>
      <c r="D13" s="23"/>
      <c r="E13" s="23"/>
      <c r="F13" s="23"/>
      <c r="G13" s="23"/>
      <c r="H13" s="23"/>
      <c r="I13" s="23"/>
      <c r="J13" s="23"/>
      <c r="K13" s="23"/>
      <c r="L13" s="23"/>
      <c r="M13" s="23"/>
      <c r="N13" s="23"/>
      <c r="O13" s="301"/>
      <c r="P13" s="301"/>
      <c r="Q13" s="301"/>
      <c r="R13" s="301"/>
      <c r="S13" s="301"/>
      <c r="T13" s="301"/>
      <c r="U13" s="301"/>
      <c r="V13" s="301"/>
      <c r="W13" s="301"/>
      <c r="X13" s="301"/>
      <c r="Y13" s="301"/>
      <c r="Z13" s="301"/>
      <c r="AA13" s="301"/>
      <c r="AB13" s="301"/>
      <c r="AC13" s="301"/>
      <c r="AD13" s="301"/>
      <c r="AE13" s="301"/>
      <c r="AF13" s="300"/>
    </row>
    <row r="14" spans="1:32" ht="13.5" customHeight="1">
      <c r="M14" s="40"/>
      <c r="N14" s="40"/>
      <c r="O14" s="175"/>
      <c r="P14" s="175"/>
      <c r="Q14" s="175"/>
      <c r="R14" s="175"/>
      <c r="S14" s="175"/>
      <c r="T14" s="175"/>
      <c r="U14" s="40"/>
      <c r="V14" s="40"/>
      <c r="W14" s="40"/>
      <c r="X14" s="336"/>
      <c r="Y14" s="336"/>
      <c r="Z14" s="336"/>
      <c r="AA14" s="336"/>
      <c r="AB14" s="336"/>
      <c r="AC14" s="336"/>
      <c r="AD14" s="348"/>
    </row>
    <row r="15" spans="1:32" ht="13.5" customHeight="1">
      <c r="A15" s="24" t="s">
        <v>203</v>
      </c>
      <c r="B15" s="76"/>
      <c r="C15" s="1" t="s">
        <v>44</v>
      </c>
      <c r="N15" s="275"/>
      <c r="O15" s="275"/>
      <c r="P15" s="275"/>
      <c r="Q15" s="275"/>
      <c r="R15" s="275"/>
      <c r="S15" s="275"/>
      <c r="T15" s="275"/>
      <c r="U15" s="275"/>
      <c r="V15" s="275"/>
      <c r="W15" s="275"/>
      <c r="X15" s="275"/>
      <c r="Y15" s="275"/>
      <c r="Z15" s="275"/>
      <c r="AA15" s="275"/>
      <c r="AB15" s="275"/>
      <c r="AC15" s="275"/>
      <c r="AD15" s="275"/>
    </row>
    <row r="16" spans="1:32" ht="13.5" customHeight="1"/>
    <row r="17" spans="1:30" ht="13.5" customHeight="1"/>
    <row r="18" spans="1:30" ht="13.5" customHeight="1">
      <c r="A18" s="5" t="s">
        <v>160</v>
      </c>
      <c r="B18" s="5"/>
      <c r="C18" s="5"/>
      <c r="D18" s="5"/>
      <c r="E18" s="5"/>
    </row>
    <row r="19" spans="1:30" ht="13.5" customHeight="1">
      <c r="A19" s="5"/>
      <c r="B19" s="5"/>
      <c r="C19" s="5"/>
      <c r="D19" s="5"/>
      <c r="E19" s="5"/>
    </row>
    <row r="20" spans="1:30" ht="20.25" customHeight="1">
      <c r="A20" s="5" t="s">
        <v>163</v>
      </c>
      <c r="B20" s="5"/>
      <c r="C20" s="5"/>
      <c r="D20" s="5"/>
      <c r="E20" s="5"/>
      <c r="F20" s="5"/>
      <c r="M20" s="275"/>
      <c r="N20" s="275"/>
      <c r="O20" s="275"/>
      <c r="P20" s="275"/>
      <c r="Q20" s="275"/>
      <c r="R20" s="275"/>
      <c r="S20" s="275"/>
      <c r="T20" s="275"/>
      <c r="U20" s="40"/>
      <c r="V20" s="40"/>
      <c r="W20" s="40"/>
      <c r="X20" s="336"/>
      <c r="Y20" s="336"/>
      <c r="Z20" s="336"/>
      <c r="AA20" s="336"/>
      <c r="AB20" s="336"/>
      <c r="AC20" s="336"/>
      <c r="AD20" s="349"/>
    </row>
    <row r="21" spans="1:30" ht="13.5" customHeight="1">
      <c r="A21" s="2" t="s">
        <v>209</v>
      </c>
      <c r="B21" s="2"/>
      <c r="C21" s="2"/>
      <c r="D21" s="2"/>
      <c r="E21" s="2"/>
      <c r="M21" s="275"/>
      <c r="N21" s="275"/>
      <c r="O21" s="275"/>
      <c r="P21" s="275"/>
      <c r="Q21" s="275"/>
      <c r="R21" s="275"/>
      <c r="S21" s="275"/>
      <c r="T21" s="275"/>
      <c r="U21" s="40"/>
      <c r="V21" s="40"/>
      <c r="W21" s="40"/>
      <c r="X21" s="336"/>
      <c r="Y21" s="336"/>
      <c r="Z21" s="336"/>
      <c r="AA21" s="336"/>
      <c r="AB21" s="336"/>
      <c r="AC21" s="336"/>
      <c r="AD21" s="349"/>
    </row>
    <row r="22" spans="1:30" ht="13.5" customHeight="1">
      <c r="A22" s="25" t="s">
        <v>210</v>
      </c>
      <c r="M22" s="275"/>
      <c r="N22" s="275"/>
      <c r="O22" s="275"/>
      <c r="P22" s="275"/>
      <c r="Q22" s="275"/>
      <c r="R22" s="275"/>
      <c r="S22" s="275"/>
      <c r="T22" s="275"/>
      <c r="U22" s="40"/>
      <c r="V22" s="40"/>
      <c r="W22" s="40"/>
      <c r="X22" s="336"/>
      <c r="Y22" s="336"/>
      <c r="Z22" s="336"/>
      <c r="AA22" s="336"/>
      <c r="AB22" s="336"/>
      <c r="AC22" s="336"/>
      <c r="AD22" s="349"/>
    </row>
    <row r="23" spans="1:30" ht="13.5" customHeight="1">
      <c r="A23" s="26" t="s">
        <v>47</v>
      </c>
      <c r="B23" s="77"/>
      <c r="C23" s="103">
        <v>2.e-002</v>
      </c>
      <c r="D23" s="70"/>
      <c r="E23" s="70"/>
      <c r="G23" s="188" t="s">
        <v>2</v>
      </c>
      <c r="H23" s="203"/>
      <c r="I23" s="76"/>
      <c r="M23" s="275"/>
      <c r="N23" s="275"/>
      <c r="O23" s="275"/>
      <c r="P23" s="275"/>
      <c r="Q23" s="275"/>
      <c r="R23" s="275"/>
      <c r="S23" s="275"/>
      <c r="T23" s="275"/>
      <c r="U23" s="40"/>
      <c r="V23" s="40"/>
      <c r="W23" s="40"/>
      <c r="X23" s="336"/>
      <c r="Y23" s="336"/>
      <c r="Z23" s="336"/>
      <c r="AA23" s="336"/>
      <c r="AB23" s="336"/>
      <c r="AC23" s="336"/>
      <c r="AD23" s="349"/>
    </row>
    <row r="24" spans="1:30" ht="13.5" customHeight="1">
      <c r="A24" s="27" t="s">
        <v>27</v>
      </c>
      <c r="B24" s="78"/>
      <c r="C24" s="104">
        <v>6.6000000000000003e-002</v>
      </c>
      <c r="D24" s="70"/>
      <c r="E24" s="70"/>
      <c r="G24" s="1" t="s">
        <v>49</v>
      </c>
      <c r="M24" s="275"/>
      <c r="N24" s="275"/>
      <c r="O24" s="275"/>
      <c r="P24" s="275"/>
      <c r="Q24" s="275"/>
      <c r="R24" s="275"/>
      <c r="S24" s="275"/>
      <c r="T24" s="275"/>
      <c r="U24" s="40"/>
      <c r="V24" s="40"/>
      <c r="W24" s="40"/>
      <c r="X24" s="336"/>
      <c r="Y24" s="336"/>
      <c r="Z24" s="336"/>
      <c r="AA24" s="336"/>
      <c r="AB24" s="336"/>
      <c r="AC24" s="336"/>
      <c r="AD24" s="349"/>
    </row>
    <row r="25" spans="1:30" ht="13.5" customHeight="1">
      <c r="A25" s="27" t="s">
        <v>50</v>
      </c>
      <c r="B25" s="78"/>
      <c r="C25" s="104">
        <v>0.14499999999999999</v>
      </c>
      <c r="D25" s="70"/>
      <c r="E25" s="70"/>
      <c r="M25" s="275"/>
      <c r="N25" s="275"/>
      <c r="O25" s="275"/>
      <c r="P25" s="275"/>
      <c r="Q25" s="275"/>
      <c r="R25" s="275"/>
      <c r="S25" s="275"/>
      <c r="T25" s="275"/>
      <c r="U25" s="40"/>
      <c r="V25" s="40"/>
      <c r="W25" s="40"/>
      <c r="X25" s="336"/>
      <c r="Y25" s="336"/>
      <c r="Z25" s="336"/>
      <c r="AA25" s="336"/>
      <c r="AB25" s="336"/>
      <c r="AC25" s="336"/>
      <c r="AD25" s="349"/>
    </row>
    <row r="26" spans="1:30" ht="13.5" customHeight="1">
      <c r="A26" s="28" t="s">
        <v>52</v>
      </c>
      <c r="B26" s="79"/>
      <c r="C26" s="105">
        <v>0</v>
      </c>
      <c r="D26" s="70"/>
      <c r="E26" s="70"/>
      <c r="M26" s="275"/>
      <c r="N26" s="275"/>
      <c r="O26" s="275"/>
      <c r="P26" s="275"/>
      <c r="Q26" s="275"/>
      <c r="R26" s="275"/>
      <c r="S26" s="275"/>
      <c r="T26" s="275"/>
      <c r="U26" s="40"/>
      <c r="V26" s="40"/>
      <c r="W26" s="40"/>
      <c r="X26" s="336"/>
      <c r="Y26" s="336"/>
      <c r="Z26" s="336"/>
      <c r="AA26" s="336"/>
      <c r="AB26" s="336"/>
      <c r="AC26" s="336"/>
      <c r="AD26" s="349"/>
    </row>
    <row r="27" spans="1:30" ht="13.5" customHeight="1">
      <c r="A27" s="25" t="s">
        <v>53</v>
      </c>
      <c r="M27" s="275"/>
      <c r="N27" s="275"/>
      <c r="O27" s="275"/>
      <c r="P27" s="275"/>
      <c r="Q27" s="275"/>
      <c r="R27" s="275"/>
      <c r="S27" s="275"/>
      <c r="T27" s="275"/>
      <c r="U27" s="40"/>
      <c r="V27" s="40"/>
      <c r="W27" s="40"/>
      <c r="X27" s="336"/>
      <c r="Y27" s="336"/>
      <c r="Z27" s="336"/>
      <c r="AA27" s="336"/>
      <c r="AB27" s="336"/>
      <c r="AC27" s="336"/>
      <c r="AD27" s="349"/>
    </row>
    <row r="28" spans="1:30" ht="13.5" customHeight="1">
      <c r="M28" s="275"/>
    </row>
    <row r="29" spans="1:30" ht="13.5" customHeight="1">
      <c r="A29" s="29" t="s">
        <v>303</v>
      </c>
      <c r="M29" s="275"/>
    </row>
    <row r="30" spans="1:30" ht="13.5" customHeight="1">
      <c r="A30" s="22" t="s">
        <v>213</v>
      </c>
      <c r="B30" s="22"/>
      <c r="C30" s="22"/>
      <c r="D30" s="22"/>
      <c r="E30" s="22"/>
      <c r="F30" s="22"/>
      <c r="G30" s="22"/>
      <c r="H30" s="22"/>
      <c r="I30" s="22"/>
      <c r="J30" s="22"/>
      <c r="K30" s="22"/>
      <c r="L30" s="22"/>
      <c r="M30" s="275"/>
    </row>
    <row r="31" spans="1:30" ht="27" customHeight="1">
      <c r="A31" s="30" t="s">
        <v>269</v>
      </c>
      <c r="B31" s="30" t="s">
        <v>221</v>
      </c>
      <c r="C31" s="30"/>
      <c r="D31" s="30" t="s">
        <v>222</v>
      </c>
      <c r="E31" s="30"/>
      <c r="F31" s="30" t="s">
        <v>223</v>
      </c>
      <c r="G31" s="30"/>
      <c r="H31" s="50" t="s">
        <v>195</v>
      </c>
      <c r="I31" s="220"/>
      <c r="J31" s="64" t="s">
        <v>137</v>
      </c>
      <c r="K31" s="248"/>
      <c r="L31" s="263"/>
      <c r="M31" s="276"/>
    </row>
    <row r="32" spans="1:30" ht="13.5" customHeight="1">
      <c r="A32" s="31"/>
      <c r="B32" s="80"/>
      <c r="C32" s="106"/>
      <c r="D32" s="39">
        <f>B32*C25</f>
        <v>0</v>
      </c>
      <c r="E32" s="113"/>
      <c r="F32" s="80"/>
      <c r="G32" s="106"/>
      <c r="H32" s="39">
        <f>F32*C23</f>
        <v>0</v>
      </c>
      <c r="I32" s="221"/>
      <c r="J32" s="238">
        <f>D32-H32</f>
        <v>0</v>
      </c>
      <c r="K32" s="155"/>
      <c r="L32" s="264"/>
      <c r="M32" s="277"/>
    </row>
    <row r="33" spans="1:13" ht="13.5" customHeight="1">
      <c r="A33" s="31"/>
      <c r="B33" s="80"/>
      <c r="C33" s="106"/>
      <c r="D33" s="39">
        <f>B33*C25</f>
        <v>0</v>
      </c>
      <c r="E33" s="113"/>
      <c r="F33" s="80"/>
      <c r="G33" s="106"/>
      <c r="H33" s="39">
        <f>F33*C23</f>
        <v>0</v>
      </c>
      <c r="I33" s="221"/>
      <c r="J33" s="238">
        <f>D33-H33</f>
        <v>0</v>
      </c>
      <c r="K33" s="155"/>
      <c r="L33" s="264"/>
      <c r="M33" s="275"/>
    </row>
    <row r="34" spans="1:13" ht="13.5" customHeight="1">
      <c r="A34" s="31"/>
      <c r="B34" s="80"/>
      <c r="C34" s="106"/>
      <c r="D34" s="39">
        <f>B34*C25</f>
        <v>0</v>
      </c>
      <c r="E34" s="113"/>
      <c r="F34" s="80"/>
      <c r="G34" s="106"/>
      <c r="H34" s="39">
        <f>F34*C23</f>
        <v>0</v>
      </c>
      <c r="I34" s="221"/>
      <c r="J34" s="238">
        <f>D34-H34</f>
        <v>0</v>
      </c>
      <c r="K34" s="155"/>
      <c r="L34" s="264"/>
      <c r="M34" s="275"/>
    </row>
    <row r="35" spans="1:13" ht="13.5" customHeight="1">
      <c r="A35" s="31"/>
      <c r="B35" s="80"/>
      <c r="C35" s="106"/>
      <c r="D35" s="39">
        <f>B35*C25</f>
        <v>0</v>
      </c>
      <c r="E35" s="113"/>
      <c r="F35" s="80"/>
      <c r="G35" s="106"/>
      <c r="H35" s="39">
        <f>F35*C23</f>
        <v>0</v>
      </c>
      <c r="I35" s="221"/>
      <c r="J35" s="238">
        <f>D35-H35</f>
        <v>0</v>
      </c>
      <c r="K35" s="155"/>
      <c r="L35" s="264"/>
      <c r="M35" s="275"/>
    </row>
    <row r="36" spans="1:13" ht="13.5" customHeight="1">
      <c r="A36" s="33"/>
      <c r="B36" s="81"/>
      <c r="C36" s="81"/>
      <c r="D36" s="81"/>
      <c r="E36" s="81"/>
      <c r="F36" s="81"/>
      <c r="G36" s="81"/>
      <c r="H36" s="204" t="s">
        <v>308</v>
      </c>
      <c r="I36" s="222"/>
      <c r="J36" s="239">
        <f>SUM(J32:J35)</f>
        <v>0</v>
      </c>
      <c r="K36" s="156"/>
      <c r="L36" s="265"/>
      <c r="M36" s="275"/>
    </row>
    <row r="37" spans="1:13" ht="13.5" customHeight="1">
      <c r="A37" s="29" t="s">
        <v>20</v>
      </c>
      <c r="M37" s="275"/>
    </row>
    <row r="38" spans="1:13" ht="13.5" customHeight="1">
      <c r="A38" s="22" t="s">
        <v>213</v>
      </c>
      <c r="B38" s="22"/>
      <c r="C38" s="22"/>
      <c r="D38" s="22"/>
      <c r="E38" s="22"/>
      <c r="F38" s="22"/>
      <c r="G38" s="22"/>
      <c r="H38" s="22"/>
      <c r="I38" s="22"/>
      <c r="J38" s="22"/>
      <c r="K38" s="22"/>
      <c r="L38" s="22"/>
      <c r="M38" s="275"/>
    </row>
    <row r="39" spans="1:13" ht="27" customHeight="1">
      <c r="A39" s="30" t="s">
        <v>269</v>
      </c>
      <c r="B39" s="30" t="s">
        <v>221</v>
      </c>
      <c r="C39" s="30"/>
      <c r="D39" s="30" t="s">
        <v>222</v>
      </c>
      <c r="E39" s="30"/>
      <c r="F39" s="30" t="s">
        <v>224</v>
      </c>
      <c r="G39" s="30"/>
      <c r="H39" s="50" t="s">
        <v>219</v>
      </c>
      <c r="I39" s="220"/>
      <c r="J39" s="64" t="s">
        <v>105</v>
      </c>
      <c r="K39" s="248"/>
      <c r="L39" s="263"/>
      <c r="M39" s="276"/>
    </row>
    <row r="40" spans="1:13" ht="13.5" customHeight="1">
      <c r="A40" s="31"/>
      <c r="B40" s="80"/>
      <c r="C40" s="106"/>
      <c r="D40" s="39">
        <f>B40*C25</f>
        <v>0</v>
      </c>
      <c r="E40" s="113"/>
      <c r="F40" s="80"/>
      <c r="G40" s="106"/>
      <c r="H40" s="39">
        <f>F40*C24</f>
        <v>0</v>
      </c>
      <c r="I40" s="221"/>
      <c r="J40" s="238">
        <f>D40-H40</f>
        <v>0</v>
      </c>
      <c r="K40" s="155"/>
      <c r="L40" s="264"/>
      <c r="M40" s="277"/>
    </row>
    <row r="41" spans="1:13" ht="13.5" customHeight="1">
      <c r="A41" s="31"/>
      <c r="B41" s="80"/>
      <c r="C41" s="106"/>
      <c r="D41" s="39">
        <f>B41*C25</f>
        <v>0</v>
      </c>
      <c r="E41" s="113"/>
      <c r="F41" s="80"/>
      <c r="G41" s="106"/>
      <c r="H41" s="39">
        <f>F41*C24</f>
        <v>0</v>
      </c>
      <c r="I41" s="221"/>
      <c r="J41" s="238">
        <f>D41-H41</f>
        <v>0</v>
      </c>
      <c r="K41" s="155"/>
      <c r="L41" s="264"/>
      <c r="M41" s="275"/>
    </row>
    <row r="42" spans="1:13" ht="13.5" customHeight="1">
      <c r="A42" s="31"/>
      <c r="B42" s="80"/>
      <c r="C42" s="106"/>
      <c r="D42" s="39">
        <f>B42*C25</f>
        <v>0</v>
      </c>
      <c r="E42" s="113"/>
      <c r="F42" s="80"/>
      <c r="G42" s="106"/>
      <c r="H42" s="39">
        <f>F42*C24</f>
        <v>0</v>
      </c>
      <c r="I42" s="221"/>
      <c r="J42" s="238">
        <f>D42-H42</f>
        <v>0</v>
      </c>
      <c r="K42" s="155"/>
      <c r="L42" s="264"/>
      <c r="M42" s="275"/>
    </row>
    <row r="43" spans="1:13" ht="13.5" customHeight="1">
      <c r="A43" s="31"/>
      <c r="B43" s="80"/>
      <c r="C43" s="106"/>
      <c r="D43" s="39">
        <f>B43*C25</f>
        <v>0</v>
      </c>
      <c r="E43" s="113"/>
      <c r="F43" s="80"/>
      <c r="G43" s="106"/>
      <c r="H43" s="39">
        <f>F43*C24</f>
        <v>0</v>
      </c>
      <c r="I43" s="221"/>
      <c r="J43" s="238">
        <f>D43-H43</f>
        <v>0</v>
      </c>
      <c r="K43" s="155"/>
      <c r="L43" s="264"/>
      <c r="M43" s="275"/>
    </row>
    <row r="44" spans="1:13" ht="13.5" customHeight="1">
      <c r="A44" s="33"/>
      <c r="B44" s="81"/>
      <c r="C44" s="81"/>
      <c r="D44" s="81"/>
      <c r="E44" s="81"/>
      <c r="F44" s="81"/>
      <c r="G44" s="81"/>
      <c r="H44" s="204" t="s">
        <v>307</v>
      </c>
      <c r="I44" s="222"/>
      <c r="J44" s="239">
        <f>SUM(J40:J43)</f>
        <v>0</v>
      </c>
      <c r="K44" s="156"/>
      <c r="L44" s="265"/>
      <c r="M44" s="275"/>
    </row>
    <row r="45" spans="1:13" ht="13.5" customHeight="1">
      <c r="M45" s="275"/>
    </row>
    <row r="46" spans="1:13" ht="13.5" customHeight="1">
      <c r="A46" s="29" t="s">
        <v>304</v>
      </c>
      <c r="M46" s="275"/>
    </row>
    <row r="47" spans="1:13" ht="13.5" customHeight="1">
      <c r="A47" s="22" t="s">
        <v>213</v>
      </c>
      <c r="B47" s="22"/>
      <c r="C47" s="22"/>
      <c r="D47" s="22"/>
      <c r="E47" s="22"/>
      <c r="F47" s="22"/>
      <c r="G47" s="22"/>
      <c r="H47" s="22"/>
      <c r="I47" s="22"/>
      <c r="J47" s="22"/>
      <c r="K47" s="22"/>
      <c r="L47" s="22"/>
      <c r="M47" s="275"/>
    </row>
    <row r="48" spans="1:13" ht="27" customHeight="1">
      <c r="A48" s="30" t="s">
        <v>269</v>
      </c>
      <c r="B48" s="30" t="s">
        <v>221</v>
      </c>
      <c r="C48" s="30"/>
      <c r="D48" s="30" t="s">
        <v>222</v>
      </c>
      <c r="E48" s="30"/>
      <c r="F48" s="30" t="s">
        <v>170</v>
      </c>
      <c r="G48" s="30"/>
      <c r="H48" s="30" t="s">
        <v>226</v>
      </c>
      <c r="I48" s="108"/>
      <c r="J48" s="240" t="s">
        <v>279</v>
      </c>
      <c r="K48" s="249"/>
      <c r="L48" s="266"/>
      <c r="M48" s="276"/>
    </row>
    <row r="49" spans="1:13" ht="13.5" customHeight="1">
      <c r="A49" s="31"/>
      <c r="B49" s="80"/>
      <c r="C49" s="106"/>
      <c r="D49" s="39">
        <f>B49*C25</f>
        <v>0</v>
      </c>
      <c r="E49" s="113"/>
      <c r="F49" s="80"/>
      <c r="G49" s="106"/>
      <c r="H49" s="39">
        <f>F49*C26</f>
        <v>0</v>
      </c>
      <c r="I49" s="221"/>
      <c r="J49" s="238">
        <f>D49-H49</f>
        <v>0</v>
      </c>
      <c r="K49" s="155"/>
      <c r="L49" s="264"/>
      <c r="M49" s="277"/>
    </row>
    <row r="50" spans="1:13" ht="13.5" customHeight="1">
      <c r="A50" s="31"/>
      <c r="B50" s="80"/>
      <c r="C50" s="106"/>
      <c r="D50" s="39">
        <f>B50*C25</f>
        <v>0</v>
      </c>
      <c r="E50" s="113"/>
      <c r="F50" s="80"/>
      <c r="G50" s="106"/>
      <c r="H50" s="39">
        <f>F50*C26</f>
        <v>0</v>
      </c>
      <c r="I50" s="221"/>
      <c r="J50" s="238">
        <f>D50-H50</f>
        <v>0</v>
      </c>
      <c r="K50" s="155"/>
      <c r="L50" s="264"/>
      <c r="M50" s="275"/>
    </row>
    <row r="51" spans="1:13" ht="13.5" customHeight="1">
      <c r="A51" s="31"/>
      <c r="B51" s="80"/>
      <c r="C51" s="106"/>
      <c r="D51" s="39">
        <f>B51*C25</f>
        <v>0</v>
      </c>
      <c r="E51" s="113"/>
      <c r="F51" s="80"/>
      <c r="G51" s="106"/>
      <c r="H51" s="39">
        <f>F51*C26</f>
        <v>0</v>
      </c>
      <c r="I51" s="221"/>
      <c r="J51" s="238">
        <f>D51-H51</f>
        <v>0</v>
      </c>
      <c r="K51" s="155"/>
      <c r="L51" s="264"/>
      <c r="M51" s="275"/>
    </row>
    <row r="52" spans="1:13" ht="13.5" customHeight="1">
      <c r="A52" s="31"/>
      <c r="B52" s="80"/>
      <c r="C52" s="106"/>
      <c r="D52" s="39">
        <f>B52*C25</f>
        <v>0</v>
      </c>
      <c r="E52" s="113"/>
      <c r="F52" s="80"/>
      <c r="G52" s="106"/>
      <c r="H52" s="39">
        <f>F52*C26</f>
        <v>0</v>
      </c>
      <c r="I52" s="221"/>
      <c r="J52" s="238">
        <f>D52-H52</f>
        <v>0</v>
      </c>
      <c r="K52" s="155"/>
      <c r="L52" s="264"/>
      <c r="M52" s="275"/>
    </row>
    <row r="53" spans="1:13" ht="13.5" customHeight="1">
      <c r="A53" s="33"/>
      <c r="B53" s="81"/>
      <c r="C53" s="81"/>
      <c r="D53" s="81"/>
      <c r="E53" s="81"/>
      <c r="F53" s="81"/>
      <c r="G53" s="81"/>
      <c r="H53" s="204" t="s">
        <v>197</v>
      </c>
      <c r="I53" s="222"/>
      <c r="J53" s="239">
        <f>SUM(J49:J52)</f>
        <v>0</v>
      </c>
      <c r="K53" s="156"/>
      <c r="L53" s="265"/>
      <c r="M53" s="275"/>
    </row>
    <row r="54" spans="1:13" ht="13.5" customHeight="1">
      <c r="M54" s="275"/>
    </row>
    <row r="55" spans="1:13" ht="13.5" customHeight="1">
      <c r="A55" s="29" t="s">
        <v>305</v>
      </c>
      <c r="M55" s="275"/>
    </row>
    <row r="56" spans="1:13" ht="13.5" customHeight="1">
      <c r="A56" s="22" t="s">
        <v>213</v>
      </c>
      <c r="B56" s="22"/>
      <c r="C56" s="22"/>
      <c r="D56" s="22"/>
      <c r="E56" s="22"/>
      <c r="F56" s="22"/>
      <c r="G56" s="22"/>
      <c r="H56" s="22"/>
      <c r="I56" s="22"/>
      <c r="J56" s="22"/>
      <c r="K56" s="22"/>
      <c r="L56" s="22"/>
      <c r="M56" s="275"/>
    </row>
    <row r="57" spans="1:13" ht="27" customHeight="1">
      <c r="A57" s="30" t="s">
        <v>269</v>
      </c>
      <c r="B57" s="30" t="s">
        <v>223</v>
      </c>
      <c r="C57" s="30"/>
      <c r="D57" s="56" t="s">
        <v>195</v>
      </c>
      <c r="E57" s="38"/>
      <c r="F57" s="30" t="s">
        <v>170</v>
      </c>
      <c r="G57" s="30"/>
      <c r="H57" s="30" t="s">
        <v>226</v>
      </c>
      <c r="I57" s="108"/>
      <c r="J57" s="240" t="s">
        <v>155</v>
      </c>
      <c r="K57" s="249"/>
      <c r="L57" s="266"/>
      <c r="M57" s="276"/>
    </row>
    <row r="58" spans="1:13" ht="13.5" customHeight="1">
      <c r="A58" s="31"/>
      <c r="B58" s="80"/>
      <c r="C58" s="106"/>
      <c r="D58" s="39">
        <f>B58*C23</f>
        <v>0</v>
      </c>
      <c r="E58" s="113"/>
      <c r="F58" s="80"/>
      <c r="G58" s="106"/>
      <c r="H58" s="39">
        <f>F58*C26</f>
        <v>0</v>
      </c>
      <c r="I58" s="221"/>
      <c r="J58" s="238">
        <f>D58-H58</f>
        <v>0</v>
      </c>
      <c r="K58" s="155"/>
      <c r="L58" s="264"/>
      <c r="M58" s="277"/>
    </row>
    <row r="59" spans="1:13" ht="13.5" customHeight="1">
      <c r="A59" s="31"/>
      <c r="B59" s="80"/>
      <c r="C59" s="106"/>
      <c r="D59" s="39">
        <f>B59*C23</f>
        <v>0</v>
      </c>
      <c r="E59" s="113"/>
      <c r="F59" s="80"/>
      <c r="G59" s="106"/>
      <c r="H59" s="39">
        <f>F59*C26</f>
        <v>0</v>
      </c>
      <c r="I59" s="221"/>
      <c r="J59" s="238">
        <f>D59-H59</f>
        <v>0</v>
      </c>
      <c r="K59" s="155"/>
      <c r="L59" s="264"/>
      <c r="M59" s="275"/>
    </row>
    <row r="60" spans="1:13" ht="13.5" customHeight="1">
      <c r="A60" s="31"/>
      <c r="B60" s="80"/>
      <c r="C60" s="106"/>
      <c r="D60" s="39">
        <f>B60*C23</f>
        <v>0</v>
      </c>
      <c r="E60" s="113"/>
      <c r="F60" s="80"/>
      <c r="G60" s="106"/>
      <c r="H60" s="39">
        <f>F60*C26</f>
        <v>0</v>
      </c>
      <c r="I60" s="221"/>
      <c r="J60" s="238">
        <f>D60-H60</f>
        <v>0</v>
      </c>
      <c r="K60" s="155"/>
      <c r="L60" s="264"/>
      <c r="M60" s="275"/>
    </row>
    <row r="61" spans="1:13" ht="13.5" customHeight="1">
      <c r="A61" s="31"/>
      <c r="B61" s="80"/>
      <c r="C61" s="106"/>
      <c r="D61" s="39">
        <f>B61*C23</f>
        <v>0</v>
      </c>
      <c r="E61" s="113"/>
      <c r="F61" s="80"/>
      <c r="G61" s="106"/>
      <c r="H61" s="39">
        <f>F61*C26</f>
        <v>0</v>
      </c>
      <c r="I61" s="221"/>
      <c r="J61" s="238">
        <f>D61-H61</f>
        <v>0</v>
      </c>
      <c r="K61" s="155"/>
      <c r="L61" s="264"/>
      <c r="M61" s="275"/>
    </row>
    <row r="62" spans="1:13" ht="13.5" customHeight="1">
      <c r="A62" s="33"/>
      <c r="B62" s="81"/>
      <c r="C62" s="81"/>
      <c r="D62" s="81"/>
      <c r="E62" s="81"/>
      <c r="F62" s="81"/>
      <c r="G62" s="81"/>
      <c r="H62" s="204" t="s">
        <v>309</v>
      </c>
      <c r="I62" s="222"/>
      <c r="J62" s="239">
        <f>SUM(J58:J61)</f>
        <v>0</v>
      </c>
      <c r="K62" s="156"/>
      <c r="L62" s="265"/>
      <c r="M62" s="275"/>
    </row>
    <row r="63" spans="1:13" ht="13.5" customHeight="1">
      <c r="M63" s="275"/>
    </row>
    <row r="64" spans="1:13" ht="13.5" customHeight="1">
      <c r="A64" s="29" t="s">
        <v>306</v>
      </c>
      <c r="M64" s="275"/>
    </row>
    <row r="65" spans="1:30" ht="13.5" customHeight="1">
      <c r="A65" s="22" t="s">
        <v>213</v>
      </c>
      <c r="B65" s="22"/>
      <c r="C65" s="22"/>
      <c r="D65" s="22"/>
      <c r="E65" s="22"/>
      <c r="F65" s="22"/>
      <c r="G65" s="22"/>
      <c r="H65" s="22"/>
      <c r="I65" s="22"/>
      <c r="J65" s="22"/>
      <c r="K65" s="22"/>
      <c r="L65" s="22"/>
      <c r="M65" s="275"/>
    </row>
    <row r="66" spans="1:30" ht="27" customHeight="1">
      <c r="A66" s="30" t="s">
        <v>269</v>
      </c>
      <c r="B66" s="30" t="s">
        <v>224</v>
      </c>
      <c r="C66" s="30"/>
      <c r="D66" s="30" t="s">
        <v>62</v>
      </c>
      <c r="E66" s="108"/>
      <c r="F66" s="30" t="s">
        <v>170</v>
      </c>
      <c r="G66" s="30"/>
      <c r="H66" s="30" t="s">
        <v>226</v>
      </c>
      <c r="I66" s="108"/>
      <c r="J66" s="240" t="s">
        <v>300</v>
      </c>
      <c r="K66" s="249"/>
      <c r="L66" s="266"/>
      <c r="M66" s="276"/>
    </row>
    <row r="67" spans="1:30" ht="13.5" customHeight="1">
      <c r="A67" s="31"/>
      <c r="B67" s="80"/>
      <c r="C67" s="106"/>
      <c r="D67" s="39">
        <f>B67*C24</f>
        <v>0</v>
      </c>
      <c r="E67" s="113"/>
      <c r="F67" s="80"/>
      <c r="G67" s="106"/>
      <c r="H67" s="39">
        <f>F67*C26</f>
        <v>0</v>
      </c>
      <c r="I67" s="221"/>
      <c r="J67" s="238">
        <f>D67-H67</f>
        <v>0</v>
      </c>
      <c r="K67" s="155"/>
      <c r="L67" s="264"/>
      <c r="M67" s="277"/>
    </row>
    <row r="68" spans="1:30" ht="13.5" customHeight="1">
      <c r="A68" s="31"/>
      <c r="B68" s="80"/>
      <c r="C68" s="106"/>
      <c r="D68" s="39">
        <f>B68*C24</f>
        <v>0</v>
      </c>
      <c r="E68" s="113"/>
      <c r="F68" s="80"/>
      <c r="G68" s="106"/>
      <c r="H68" s="39">
        <f>F68*C26</f>
        <v>0</v>
      </c>
      <c r="I68" s="221"/>
      <c r="J68" s="238">
        <f>D68-H68</f>
        <v>0</v>
      </c>
      <c r="K68" s="155"/>
      <c r="L68" s="264"/>
      <c r="M68" s="275"/>
    </row>
    <row r="69" spans="1:30" ht="13.5" customHeight="1">
      <c r="A69" s="31"/>
      <c r="B69" s="80"/>
      <c r="C69" s="106"/>
      <c r="D69" s="39">
        <f>B69*C24</f>
        <v>0</v>
      </c>
      <c r="E69" s="113"/>
      <c r="F69" s="80"/>
      <c r="G69" s="106"/>
      <c r="H69" s="39">
        <f>F69*C26</f>
        <v>0</v>
      </c>
      <c r="I69" s="221"/>
      <c r="J69" s="238">
        <f>D69-H69</f>
        <v>0</v>
      </c>
      <c r="K69" s="155"/>
      <c r="L69" s="264"/>
      <c r="M69" s="275"/>
    </row>
    <row r="70" spans="1:30" ht="13.5" customHeight="1">
      <c r="A70" s="31"/>
      <c r="B70" s="80"/>
      <c r="C70" s="106"/>
      <c r="D70" s="39">
        <f>B70*C24</f>
        <v>0</v>
      </c>
      <c r="E70" s="113"/>
      <c r="F70" s="80"/>
      <c r="G70" s="106"/>
      <c r="H70" s="39">
        <f>F70*C26</f>
        <v>0</v>
      </c>
      <c r="I70" s="221"/>
      <c r="J70" s="238">
        <f>D70-H70</f>
        <v>0</v>
      </c>
      <c r="K70" s="155"/>
      <c r="L70" s="264"/>
      <c r="M70" s="275"/>
    </row>
    <row r="71" spans="1:30" ht="13.5" customHeight="1">
      <c r="A71" s="33"/>
      <c r="B71" s="81"/>
      <c r="C71" s="81"/>
      <c r="D71" s="81"/>
      <c r="E71" s="81"/>
      <c r="F71" s="81"/>
      <c r="G71" s="81"/>
      <c r="H71" s="204" t="s">
        <v>310</v>
      </c>
      <c r="I71" s="222"/>
      <c r="J71" s="239">
        <f>SUM(J67:J70)</f>
        <v>0</v>
      </c>
      <c r="K71" s="156"/>
      <c r="L71" s="265"/>
      <c r="M71" s="275"/>
    </row>
    <row r="72" spans="1:30" ht="13.5" customHeight="1">
      <c r="M72" s="275"/>
    </row>
    <row r="73" spans="1:30" ht="13.5" customHeight="1">
      <c r="C73" s="107" t="s">
        <v>212</v>
      </c>
      <c r="D73" s="129"/>
      <c r="E73" s="129"/>
      <c r="F73" s="129"/>
      <c r="G73" s="129"/>
      <c r="H73" s="205">
        <f>(J36+J44+J53+J62+J71)*I23</f>
        <v>0</v>
      </c>
    </row>
    <row r="74" spans="1:30" ht="13.5" customHeight="1">
      <c r="M74" s="275"/>
      <c r="N74" s="275"/>
      <c r="O74" s="275"/>
      <c r="P74" s="275"/>
      <c r="Q74" s="275"/>
      <c r="R74" s="275"/>
      <c r="S74" s="275"/>
      <c r="T74" s="275"/>
      <c r="U74" s="40"/>
      <c r="V74" s="40"/>
      <c r="W74" s="40"/>
      <c r="X74" s="336"/>
      <c r="Y74" s="336"/>
      <c r="Z74" s="336"/>
      <c r="AA74" s="336"/>
      <c r="AB74" s="336"/>
      <c r="AC74" s="336"/>
      <c r="AD74" s="349"/>
    </row>
    <row r="75" spans="1:30" ht="17.25">
      <c r="A75" s="34" t="s">
        <v>165</v>
      </c>
      <c r="B75" s="9"/>
      <c r="M75" s="275"/>
      <c r="N75" s="275"/>
      <c r="O75" s="275"/>
      <c r="P75" s="275"/>
      <c r="Q75" s="275"/>
      <c r="R75" s="275"/>
      <c r="S75" s="275"/>
      <c r="T75" s="275"/>
      <c r="U75" s="275"/>
      <c r="V75" s="275"/>
      <c r="W75" s="275"/>
      <c r="X75" s="275"/>
      <c r="Y75" s="275"/>
      <c r="Z75" s="275"/>
      <c r="AA75" s="275"/>
      <c r="AB75" s="275"/>
      <c r="AC75" s="275"/>
      <c r="AD75" s="275"/>
    </row>
    <row r="76" spans="1:30">
      <c r="A76" s="35" t="s">
        <v>121</v>
      </c>
      <c r="B76" s="35"/>
      <c r="C76" s="35"/>
      <c r="D76" s="35"/>
      <c r="E76" s="35"/>
      <c r="F76" s="35"/>
      <c r="G76" s="35"/>
      <c r="H76" s="35"/>
      <c r="I76" s="35"/>
      <c r="J76" s="35"/>
      <c r="K76" s="35"/>
      <c r="L76" s="36"/>
      <c r="M76" s="36"/>
      <c r="N76" s="36"/>
      <c r="O76" s="36"/>
      <c r="P76" s="36"/>
      <c r="Q76" s="36"/>
      <c r="R76" s="36"/>
      <c r="S76" s="36"/>
      <c r="T76" s="36"/>
      <c r="U76" s="36"/>
    </row>
    <row r="77" spans="1:30">
      <c r="A77" s="36" t="s">
        <v>141</v>
      </c>
      <c r="B77" s="36"/>
      <c r="C77" s="36"/>
      <c r="D77" s="36"/>
      <c r="E77" s="36"/>
      <c r="F77" s="36"/>
      <c r="G77" s="36"/>
      <c r="H77" s="36"/>
      <c r="I77" s="36"/>
      <c r="J77" s="36"/>
      <c r="K77" s="36"/>
      <c r="L77" s="36"/>
      <c r="M77" s="36"/>
      <c r="N77" s="36"/>
      <c r="O77" s="36"/>
      <c r="P77" s="36"/>
      <c r="Q77" s="36"/>
      <c r="R77" s="36"/>
      <c r="S77" s="36"/>
      <c r="T77" s="36"/>
      <c r="U77" s="36"/>
    </row>
    <row r="78" spans="1:30">
      <c r="A78" s="36" t="s">
        <v>123</v>
      </c>
      <c r="B78" s="36"/>
      <c r="C78" s="36"/>
      <c r="D78" s="36"/>
      <c r="E78" s="36"/>
      <c r="F78" s="36"/>
      <c r="G78" s="36"/>
      <c r="H78" s="36"/>
      <c r="I78" s="36"/>
      <c r="J78" s="36"/>
      <c r="K78" s="36"/>
      <c r="L78" s="36"/>
      <c r="M78" s="36"/>
      <c r="N78" s="36"/>
      <c r="O78" s="36"/>
      <c r="P78" s="36"/>
      <c r="Q78" s="36"/>
      <c r="R78" s="36"/>
      <c r="S78" s="36"/>
      <c r="T78" s="36"/>
      <c r="U78" s="36"/>
    </row>
    <row r="79" spans="1:30">
      <c r="A79" s="36" t="s">
        <v>65</v>
      </c>
      <c r="B79" s="36"/>
      <c r="C79" s="36"/>
      <c r="D79" s="36"/>
      <c r="E79" s="36"/>
      <c r="F79" s="36"/>
      <c r="G79" s="36"/>
      <c r="H79" s="36"/>
      <c r="I79" s="36"/>
      <c r="J79" s="36"/>
      <c r="K79" s="36"/>
      <c r="L79" s="36"/>
      <c r="M79" s="36"/>
      <c r="N79" s="36"/>
      <c r="O79" s="36"/>
      <c r="P79" s="36"/>
      <c r="Q79" s="36"/>
      <c r="R79" s="36"/>
      <c r="S79" s="36"/>
      <c r="T79" s="36"/>
      <c r="U79" s="36"/>
    </row>
    <row r="80" spans="1:30">
      <c r="A80" s="36" t="s">
        <v>59</v>
      </c>
      <c r="B80" s="36"/>
      <c r="C80" s="36"/>
      <c r="D80" s="36"/>
      <c r="E80" s="36"/>
      <c r="F80" s="36"/>
      <c r="G80" s="36"/>
      <c r="H80" s="36"/>
      <c r="I80" s="36"/>
      <c r="J80" s="36"/>
      <c r="K80" s="36"/>
      <c r="L80" s="36"/>
      <c r="M80" s="36"/>
      <c r="N80" s="36"/>
      <c r="O80" s="36"/>
      <c r="P80" s="36"/>
      <c r="Q80" s="36"/>
      <c r="R80" s="36"/>
      <c r="S80" s="36"/>
      <c r="T80" s="36"/>
      <c r="U80" s="36"/>
    </row>
    <row r="81" spans="1:30">
      <c r="A81" s="36"/>
      <c r="B81" s="36"/>
      <c r="C81" s="36"/>
      <c r="D81" s="36"/>
      <c r="E81" s="36"/>
      <c r="F81" s="36"/>
      <c r="G81" s="36"/>
      <c r="H81" s="36"/>
      <c r="I81" s="36"/>
      <c r="J81" s="36"/>
      <c r="K81" s="36"/>
      <c r="L81" s="36"/>
      <c r="M81" s="36"/>
      <c r="N81" s="36"/>
      <c r="O81" s="36"/>
      <c r="P81" s="36"/>
      <c r="Q81" s="36"/>
      <c r="R81" s="36"/>
      <c r="S81" s="36"/>
      <c r="T81" s="36"/>
      <c r="U81" s="36"/>
    </row>
    <row r="82" spans="1:30" ht="14.25">
      <c r="A82" s="37" t="s">
        <v>251</v>
      </c>
      <c r="B82" s="9"/>
      <c r="M82" s="275"/>
      <c r="N82" s="275"/>
      <c r="O82" s="275"/>
      <c r="P82" s="275"/>
      <c r="Q82" s="275"/>
      <c r="R82" s="275"/>
      <c r="S82" s="275"/>
      <c r="T82" s="275"/>
      <c r="U82" s="275"/>
      <c r="V82" s="275"/>
      <c r="W82" s="275"/>
      <c r="X82" s="275"/>
      <c r="Y82" s="275"/>
      <c r="Z82" s="275"/>
      <c r="AA82" s="275"/>
      <c r="AB82" s="275"/>
      <c r="AC82" s="275"/>
      <c r="AD82" s="275"/>
    </row>
    <row r="83" spans="1:30" ht="13.5" customHeight="1">
      <c r="A83" s="2" t="s">
        <v>43</v>
      </c>
      <c r="B83" s="22"/>
      <c r="C83" s="22"/>
      <c r="D83" s="22"/>
      <c r="E83" s="22"/>
      <c r="F83" s="22"/>
      <c r="G83" s="22"/>
      <c r="H83" s="22"/>
      <c r="I83" s="22"/>
      <c r="J83" s="22"/>
      <c r="K83" s="22"/>
      <c r="L83" s="22"/>
      <c r="M83" s="275"/>
      <c r="N83" s="275"/>
      <c r="O83" s="275"/>
      <c r="P83" s="275"/>
      <c r="Q83" s="275"/>
      <c r="R83" s="275"/>
      <c r="S83" s="275"/>
      <c r="T83" s="275"/>
      <c r="U83" s="40"/>
      <c r="V83" s="40"/>
      <c r="W83" s="40"/>
      <c r="X83" s="336"/>
      <c r="Y83" s="336"/>
      <c r="Z83" s="336"/>
      <c r="AA83" s="336"/>
      <c r="AB83" s="336"/>
      <c r="AC83" s="336"/>
      <c r="AD83" s="349"/>
    </row>
    <row r="84" spans="1:30" ht="27" customHeight="1">
      <c r="A84" s="30" t="s">
        <v>269</v>
      </c>
      <c r="B84" s="30" t="s">
        <v>28</v>
      </c>
      <c r="C84" s="108"/>
      <c r="D84" s="56" t="s">
        <v>63</v>
      </c>
      <c r="E84" s="56"/>
      <c r="F84" s="56"/>
      <c r="G84" s="171"/>
      <c r="H84" s="206" t="s">
        <v>162</v>
      </c>
      <c r="I84" s="223"/>
      <c r="J84" s="241"/>
      <c r="K84" s="250"/>
      <c r="L84" s="267"/>
      <c r="M84" s="101"/>
      <c r="N84" s="101"/>
      <c r="O84" s="101"/>
      <c r="P84" s="60"/>
      <c r="Q84" s="60"/>
      <c r="R84" s="275"/>
      <c r="S84" s="275"/>
      <c r="T84" s="275"/>
      <c r="U84" s="40"/>
      <c r="V84" s="40"/>
      <c r="W84" s="40"/>
      <c r="X84" s="336"/>
      <c r="Y84" s="336"/>
      <c r="Z84" s="336"/>
      <c r="AA84" s="336"/>
      <c r="AB84" s="336"/>
      <c r="AC84" s="336"/>
      <c r="AD84" s="349"/>
    </row>
    <row r="85" spans="1:30" ht="13.5" customHeight="1">
      <c r="A85" s="31"/>
      <c r="B85" s="80"/>
      <c r="C85" s="109"/>
      <c r="D85" s="130">
        <f>B85*C25</f>
        <v>0</v>
      </c>
      <c r="E85" s="155"/>
      <c r="F85" s="177"/>
      <c r="G85" s="70"/>
      <c r="H85" s="70"/>
      <c r="I85" s="70"/>
      <c r="J85" s="40"/>
      <c r="K85" s="40"/>
      <c r="L85" s="268"/>
      <c r="M85" s="277"/>
      <c r="N85" s="275"/>
      <c r="O85" s="275"/>
      <c r="P85" s="275"/>
      <c r="Q85" s="275"/>
      <c r="R85" s="275"/>
      <c r="S85" s="275"/>
      <c r="T85" s="275"/>
      <c r="U85" s="40"/>
      <c r="V85" s="40"/>
      <c r="W85" s="40"/>
      <c r="X85" s="336"/>
      <c r="Y85" s="336"/>
      <c r="Z85" s="336"/>
      <c r="AA85" s="336"/>
      <c r="AB85" s="336"/>
      <c r="AC85" s="336"/>
      <c r="AD85" s="349"/>
    </row>
    <row r="86" spans="1:30" ht="13.5" customHeight="1">
      <c r="A86" s="31"/>
      <c r="B86" s="80"/>
      <c r="C86" s="109"/>
      <c r="D86" s="130">
        <f>B86*C25</f>
        <v>0</v>
      </c>
      <c r="E86" s="155"/>
      <c r="F86" s="177"/>
      <c r="G86" s="70"/>
      <c r="H86" s="70"/>
      <c r="I86" s="70"/>
      <c r="J86" s="40"/>
      <c r="K86" s="40"/>
      <c r="L86" s="268"/>
      <c r="M86" s="275"/>
      <c r="N86" s="275"/>
      <c r="O86" s="275"/>
      <c r="P86" s="275"/>
      <c r="Q86" s="275"/>
      <c r="R86" s="275"/>
      <c r="S86" s="275"/>
      <c r="T86" s="275"/>
      <c r="U86" s="40"/>
      <c r="V86" s="40"/>
      <c r="W86" s="40"/>
      <c r="X86" s="336"/>
      <c r="Y86" s="336"/>
      <c r="Z86" s="336"/>
      <c r="AA86" s="336"/>
      <c r="AB86" s="336"/>
      <c r="AC86" s="336"/>
      <c r="AD86" s="349"/>
    </row>
    <row r="87" spans="1:30" ht="13.5" customHeight="1">
      <c r="A87" s="31"/>
      <c r="B87" s="80"/>
      <c r="C87" s="109"/>
      <c r="D87" s="130">
        <f>B87*C25</f>
        <v>0</v>
      </c>
      <c r="E87" s="155"/>
      <c r="F87" s="177"/>
      <c r="G87" s="70"/>
      <c r="H87" s="70"/>
      <c r="I87" s="70"/>
      <c r="J87" s="40"/>
      <c r="K87" s="40"/>
      <c r="L87" s="268"/>
      <c r="M87" s="275"/>
      <c r="N87" s="275"/>
      <c r="O87" s="275"/>
      <c r="P87" s="275"/>
      <c r="Q87" s="275"/>
      <c r="R87" s="275"/>
      <c r="S87" s="275"/>
      <c r="T87" s="275"/>
      <c r="U87" s="40"/>
      <c r="V87" s="40"/>
      <c r="W87" s="40"/>
      <c r="X87" s="336"/>
      <c r="Y87" s="336"/>
      <c r="Z87" s="336"/>
      <c r="AA87" s="336"/>
      <c r="AB87" s="336"/>
      <c r="AC87" s="336"/>
      <c r="AD87" s="349"/>
    </row>
    <row r="88" spans="1:30" ht="13.5" customHeight="1">
      <c r="A88" s="31"/>
      <c r="B88" s="82"/>
      <c r="C88" s="110"/>
      <c r="D88" s="131">
        <f>B88*C25</f>
        <v>0</v>
      </c>
      <c r="E88" s="156"/>
      <c r="F88" s="178"/>
      <c r="G88" s="70"/>
      <c r="H88" s="70"/>
      <c r="I88" s="70"/>
      <c r="J88" s="40"/>
      <c r="K88" s="40"/>
      <c r="L88" s="268"/>
      <c r="M88" s="275"/>
      <c r="N88" s="275"/>
      <c r="O88" s="275"/>
      <c r="P88" s="275"/>
      <c r="Q88" s="275"/>
      <c r="R88" s="275"/>
      <c r="S88" s="275"/>
      <c r="T88" s="275"/>
      <c r="U88" s="40"/>
      <c r="V88" s="40"/>
      <c r="W88" s="40"/>
      <c r="X88" s="336"/>
      <c r="Y88" s="336"/>
      <c r="Z88" s="336"/>
      <c r="AA88" s="336"/>
      <c r="AB88" s="336"/>
      <c r="AC88" s="336"/>
      <c r="AD88" s="349"/>
    </row>
    <row r="89" spans="1:30" ht="13.5" customHeight="1">
      <c r="A89" s="33"/>
      <c r="B89" s="83" t="s">
        <v>292</v>
      </c>
      <c r="C89" s="111"/>
      <c r="D89" s="132">
        <f>SUM(D85:F88)</f>
        <v>0</v>
      </c>
      <c r="E89" s="157"/>
      <c r="F89" s="179"/>
      <c r="G89" s="40"/>
      <c r="H89" s="70"/>
      <c r="I89" s="70"/>
      <c r="J89" s="40"/>
      <c r="K89" s="40"/>
      <c r="L89" s="268"/>
      <c r="M89" s="275"/>
      <c r="N89" s="275"/>
      <c r="O89" s="275"/>
      <c r="P89" s="275"/>
      <c r="Q89" s="275"/>
      <c r="R89" s="275"/>
      <c r="S89" s="275"/>
      <c r="T89" s="275"/>
      <c r="U89" s="40"/>
      <c r="V89" s="40"/>
      <c r="W89" s="40"/>
      <c r="X89" s="336"/>
      <c r="Y89" s="336"/>
      <c r="Z89" s="336"/>
      <c r="AA89" s="336"/>
      <c r="AB89" s="336"/>
      <c r="AC89" s="336"/>
      <c r="AD89" s="349"/>
    </row>
    <row r="90" spans="1:30" ht="11.25" customHeight="1"/>
    <row r="91" spans="1:30" ht="27.75" customHeight="1">
      <c r="A91" s="38" t="s">
        <v>30</v>
      </c>
      <c r="B91" s="84"/>
      <c r="C91" s="112"/>
      <c r="D91" s="88" t="s">
        <v>41</v>
      </c>
      <c r="E91" s="30" t="s">
        <v>291</v>
      </c>
      <c r="F91" s="30"/>
      <c r="G91" s="189" t="s">
        <v>64</v>
      </c>
      <c r="H91" s="207" t="s">
        <v>227</v>
      </c>
      <c r="I91" s="207"/>
      <c r="J91" s="207"/>
      <c r="K91" s="207"/>
    </row>
    <row r="92" spans="1:30">
      <c r="A92" s="39">
        <f>D89</f>
        <v>0</v>
      </c>
      <c r="B92" s="85"/>
      <c r="C92" s="113"/>
      <c r="D92" s="88" t="s">
        <v>41</v>
      </c>
      <c r="E92" s="88">
        <f>K84</f>
        <v>0</v>
      </c>
      <c r="F92" s="88"/>
      <c r="G92" s="189" t="s">
        <v>64</v>
      </c>
      <c r="H92" s="122">
        <f>A92*E92</f>
        <v>0</v>
      </c>
      <c r="I92" s="122"/>
      <c r="J92" s="122"/>
      <c r="K92" s="122"/>
    </row>
    <row r="93" spans="1:30">
      <c r="A93" s="40"/>
      <c r="B93" s="40"/>
      <c r="C93" s="40"/>
      <c r="D93" s="40"/>
      <c r="E93" s="40"/>
      <c r="F93" s="40"/>
      <c r="G93" s="40"/>
      <c r="H93" s="40"/>
      <c r="I93" s="40"/>
      <c r="J93" s="40"/>
      <c r="K93" s="40"/>
    </row>
    <row r="94" spans="1:30">
      <c r="A94" s="37" t="s">
        <v>225</v>
      </c>
      <c r="B94" s="40"/>
      <c r="C94" s="40"/>
      <c r="D94" s="40"/>
      <c r="E94" s="40"/>
      <c r="F94" s="40"/>
      <c r="G94" s="40"/>
      <c r="H94" s="40"/>
      <c r="I94" s="40"/>
      <c r="J94" s="40"/>
      <c r="K94" s="40"/>
    </row>
    <row r="95" spans="1:30" ht="14.25">
      <c r="A95" s="2" t="s">
        <v>43</v>
      </c>
      <c r="B95" s="40"/>
      <c r="C95" s="40"/>
      <c r="D95" s="40"/>
      <c r="E95" s="40"/>
      <c r="F95" s="40"/>
      <c r="G95" s="40"/>
      <c r="H95" s="40"/>
      <c r="I95" s="40"/>
      <c r="J95" s="40"/>
      <c r="K95" s="40"/>
    </row>
    <row r="96" spans="1:30" ht="27" customHeight="1">
      <c r="A96" s="30" t="s">
        <v>269</v>
      </c>
      <c r="B96" s="30" t="s">
        <v>282</v>
      </c>
      <c r="C96" s="108"/>
      <c r="D96" s="56" t="s">
        <v>188</v>
      </c>
      <c r="E96" s="56"/>
      <c r="F96" s="56"/>
      <c r="G96" s="171"/>
      <c r="H96" s="206" t="s">
        <v>289</v>
      </c>
      <c r="I96" s="223"/>
      <c r="J96" s="241"/>
      <c r="K96" s="250"/>
      <c r="L96" s="267"/>
      <c r="M96" s="101"/>
      <c r="N96" s="101"/>
      <c r="O96" s="101"/>
      <c r="P96" s="60"/>
      <c r="Q96" s="60"/>
      <c r="R96" s="275"/>
      <c r="S96" s="275"/>
      <c r="T96" s="275"/>
      <c r="U96" s="40"/>
      <c r="V96" s="40"/>
      <c r="W96" s="40"/>
      <c r="X96" s="336"/>
      <c r="Y96" s="336"/>
      <c r="Z96" s="336"/>
      <c r="AA96" s="336"/>
      <c r="AB96" s="336"/>
      <c r="AC96" s="336"/>
      <c r="AD96" s="349"/>
    </row>
    <row r="97" spans="1:30" ht="13.5" customHeight="1">
      <c r="A97" s="31"/>
      <c r="B97" s="80"/>
      <c r="C97" s="109"/>
      <c r="D97" s="130">
        <f>B97*C23</f>
        <v>0</v>
      </c>
      <c r="E97" s="155"/>
      <c r="F97" s="177"/>
      <c r="G97" s="70"/>
      <c r="H97" s="70"/>
      <c r="I97" s="70"/>
      <c r="J97" s="40"/>
      <c r="K97" s="40"/>
      <c r="L97" s="268"/>
      <c r="M97" s="277"/>
      <c r="N97" s="275"/>
      <c r="O97" s="275"/>
      <c r="P97" s="275"/>
      <c r="Q97" s="275"/>
      <c r="R97" s="275"/>
      <c r="S97" s="275"/>
      <c r="T97" s="275"/>
      <c r="U97" s="40"/>
      <c r="V97" s="40"/>
      <c r="W97" s="40"/>
      <c r="X97" s="336"/>
      <c r="Y97" s="336"/>
      <c r="Z97" s="336"/>
      <c r="AA97" s="336"/>
      <c r="AB97" s="336"/>
      <c r="AC97" s="336"/>
      <c r="AD97" s="349"/>
    </row>
    <row r="98" spans="1:30" ht="13.5" customHeight="1">
      <c r="A98" s="31"/>
      <c r="B98" s="80"/>
      <c r="C98" s="109"/>
      <c r="D98" s="130">
        <f>B98*C23</f>
        <v>0</v>
      </c>
      <c r="E98" s="155"/>
      <c r="F98" s="177"/>
      <c r="G98" s="70"/>
      <c r="H98" s="70"/>
      <c r="I98" s="70"/>
      <c r="J98" s="40"/>
      <c r="K98" s="40"/>
      <c r="L98" s="268"/>
      <c r="M98" s="275"/>
      <c r="N98" s="275"/>
      <c r="O98" s="275"/>
      <c r="P98" s="275"/>
      <c r="Q98" s="275"/>
      <c r="R98" s="275"/>
      <c r="S98" s="275"/>
      <c r="T98" s="275"/>
      <c r="U98" s="40"/>
      <c r="V98" s="40"/>
      <c r="W98" s="40"/>
      <c r="X98" s="336"/>
      <c r="Y98" s="336"/>
      <c r="Z98" s="336"/>
      <c r="AA98" s="336"/>
      <c r="AB98" s="336"/>
      <c r="AC98" s="336"/>
      <c r="AD98" s="349"/>
    </row>
    <row r="99" spans="1:30" ht="13.5" customHeight="1">
      <c r="A99" s="31"/>
      <c r="B99" s="80"/>
      <c r="C99" s="109"/>
      <c r="D99" s="130">
        <f>B99*C23</f>
        <v>0</v>
      </c>
      <c r="E99" s="155"/>
      <c r="F99" s="177"/>
      <c r="G99" s="70"/>
      <c r="H99" s="70"/>
      <c r="I99" s="70"/>
      <c r="J99" s="40"/>
      <c r="K99" s="40"/>
      <c r="L99" s="268"/>
      <c r="M99" s="275"/>
      <c r="N99" s="275"/>
      <c r="O99" s="275"/>
      <c r="P99" s="275"/>
      <c r="Q99" s="275"/>
      <c r="R99" s="275"/>
      <c r="S99" s="275"/>
      <c r="T99" s="275"/>
      <c r="U99" s="40"/>
      <c r="V99" s="40"/>
      <c r="W99" s="40"/>
      <c r="X99" s="336"/>
      <c r="Y99" s="336"/>
      <c r="Z99" s="336"/>
      <c r="AA99" s="336"/>
      <c r="AB99" s="336"/>
      <c r="AC99" s="336"/>
      <c r="AD99" s="349"/>
    </row>
    <row r="100" spans="1:30" ht="13.5" customHeight="1">
      <c r="A100" s="31"/>
      <c r="B100" s="82"/>
      <c r="C100" s="110"/>
      <c r="D100" s="131">
        <f>B100*C23</f>
        <v>0</v>
      </c>
      <c r="E100" s="156"/>
      <c r="F100" s="178"/>
      <c r="G100" s="70"/>
      <c r="H100" s="70"/>
      <c r="I100" s="70"/>
      <c r="J100" s="40"/>
      <c r="K100" s="40"/>
      <c r="L100" s="268"/>
      <c r="M100" s="275"/>
      <c r="N100" s="275"/>
      <c r="O100" s="275"/>
      <c r="P100" s="275"/>
      <c r="Q100" s="275"/>
      <c r="R100" s="275"/>
      <c r="S100" s="275"/>
      <c r="T100" s="275"/>
      <c r="U100" s="40"/>
      <c r="V100" s="40"/>
      <c r="W100" s="40"/>
      <c r="X100" s="336"/>
      <c r="Y100" s="336"/>
      <c r="Z100" s="336"/>
      <c r="AA100" s="336"/>
      <c r="AB100" s="336"/>
      <c r="AC100" s="336"/>
      <c r="AD100" s="349"/>
    </row>
    <row r="101" spans="1:30" ht="13.5" customHeight="1">
      <c r="A101" s="33"/>
      <c r="B101" s="83" t="s">
        <v>293</v>
      </c>
      <c r="C101" s="111"/>
      <c r="D101" s="132">
        <f>SUM(D97:F100)</f>
        <v>0</v>
      </c>
      <c r="E101" s="157"/>
      <c r="F101" s="179"/>
      <c r="G101" s="40"/>
      <c r="H101" s="70"/>
      <c r="I101" s="70"/>
      <c r="J101" s="40"/>
      <c r="K101" s="40"/>
      <c r="L101" s="268"/>
      <c r="M101" s="275"/>
      <c r="N101" s="275"/>
      <c r="O101" s="275"/>
      <c r="P101" s="275"/>
      <c r="Q101" s="275"/>
      <c r="R101" s="275"/>
      <c r="S101" s="275"/>
      <c r="T101" s="275"/>
      <c r="U101" s="40"/>
      <c r="V101" s="40"/>
      <c r="W101" s="40"/>
      <c r="X101" s="336"/>
      <c r="Y101" s="336"/>
      <c r="Z101" s="336"/>
      <c r="AA101" s="336"/>
      <c r="AB101" s="336"/>
      <c r="AC101" s="336"/>
      <c r="AD101" s="349"/>
    </row>
    <row r="102" spans="1:30" ht="11.25" customHeight="1"/>
    <row r="103" spans="1:30" ht="27.75" customHeight="1">
      <c r="A103" s="38" t="s">
        <v>114</v>
      </c>
      <c r="B103" s="84"/>
      <c r="C103" s="112"/>
      <c r="D103" s="88" t="s">
        <v>41</v>
      </c>
      <c r="E103" s="30" t="s">
        <v>290</v>
      </c>
      <c r="F103" s="30"/>
      <c r="G103" s="189" t="s">
        <v>64</v>
      </c>
      <c r="H103" s="207" t="s">
        <v>288</v>
      </c>
      <c r="I103" s="207"/>
      <c r="J103" s="207"/>
      <c r="K103" s="207"/>
    </row>
    <row r="104" spans="1:30">
      <c r="A104" s="39">
        <f>D101</f>
        <v>0</v>
      </c>
      <c r="B104" s="85"/>
      <c r="C104" s="113"/>
      <c r="D104" s="88" t="s">
        <v>41</v>
      </c>
      <c r="E104" s="88">
        <f>K96</f>
        <v>0</v>
      </c>
      <c r="F104" s="88"/>
      <c r="G104" s="189" t="s">
        <v>64</v>
      </c>
      <c r="H104" s="122">
        <f>A104*E104</f>
        <v>0</v>
      </c>
      <c r="I104" s="122"/>
      <c r="J104" s="122"/>
      <c r="K104" s="122"/>
    </row>
    <row r="105" spans="1:30">
      <c r="A105" s="40"/>
      <c r="B105" s="40"/>
      <c r="C105" s="40"/>
      <c r="D105" s="40"/>
      <c r="E105" s="40"/>
      <c r="F105" s="40"/>
      <c r="G105" s="40"/>
      <c r="H105" s="40"/>
      <c r="I105" s="40"/>
      <c r="J105" s="40"/>
      <c r="K105" s="40"/>
    </row>
    <row r="106" spans="1:30">
      <c r="A106" s="37" t="s">
        <v>281</v>
      </c>
      <c r="B106" s="40"/>
      <c r="C106" s="40"/>
      <c r="D106" s="40"/>
      <c r="E106" s="40"/>
      <c r="F106" s="40"/>
      <c r="G106" s="40"/>
      <c r="H106" s="40"/>
      <c r="I106" s="40"/>
      <c r="J106" s="40"/>
      <c r="K106" s="40"/>
    </row>
    <row r="107" spans="1:30" ht="14.25">
      <c r="A107" s="2" t="s">
        <v>43</v>
      </c>
      <c r="B107" s="40"/>
      <c r="C107" s="40"/>
      <c r="D107" s="40"/>
      <c r="E107" s="40"/>
      <c r="F107" s="40"/>
      <c r="G107" s="40"/>
      <c r="H107" s="40"/>
      <c r="I107" s="40"/>
      <c r="J107" s="40"/>
      <c r="K107" s="40"/>
    </row>
    <row r="108" spans="1:30" ht="27" customHeight="1">
      <c r="A108" s="30" t="s">
        <v>269</v>
      </c>
      <c r="B108" s="30" t="s">
        <v>284</v>
      </c>
      <c r="C108" s="108"/>
      <c r="D108" s="56" t="s">
        <v>192</v>
      </c>
      <c r="E108" s="56"/>
      <c r="F108" s="56"/>
      <c r="G108" s="171"/>
      <c r="H108" s="206" t="s">
        <v>39</v>
      </c>
      <c r="I108" s="223"/>
      <c r="J108" s="241"/>
      <c r="K108" s="250"/>
      <c r="L108" s="267"/>
      <c r="M108" s="101"/>
      <c r="N108" s="101"/>
      <c r="O108" s="101"/>
      <c r="P108" s="60"/>
      <c r="Q108" s="60"/>
      <c r="R108" s="275"/>
      <c r="S108" s="275"/>
      <c r="T108" s="275"/>
      <c r="U108" s="40"/>
      <c r="V108" s="40"/>
      <c r="W108" s="40"/>
      <c r="X108" s="336"/>
      <c r="Y108" s="336"/>
      <c r="Z108" s="336"/>
      <c r="AA108" s="336"/>
      <c r="AB108" s="336"/>
      <c r="AC108" s="336"/>
      <c r="AD108" s="349"/>
    </row>
    <row r="109" spans="1:30" ht="13.5" customHeight="1">
      <c r="A109" s="31"/>
      <c r="B109" s="80"/>
      <c r="C109" s="109"/>
      <c r="D109" s="130">
        <f>B109*C24</f>
        <v>0</v>
      </c>
      <c r="E109" s="155"/>
      <c r="F109" s="177"/>
      <c r="G109" s="70"/>
      <c r="H109" s="70"/>
      <c r="I109" s="70"/>
      <c r="J109" s="40"/>
      <c r="K109" s="40"/>
      <c r="L109" s="268"/>
      <c r="M109" s="277"/>
      <c r="N109" s="275"/>
      <c r="O109" s="275"/>
      <c r="P109" s="275"/>
      <c r="Q109" s="275"/>
      <c r="R109" s="275"/>
      <c r="S109" s="275"/>
      <c r="T109" s="275"/>
      <c r="U109" s="40"/>
      <c r="V109" s="40"/>
      <c r="W109" s="40"/>
      <c r="X109" s="336"/>
      <c r="Y109" s="336"/>
      <c r="Z109" s="336"/>
      <c r="AA109" s="336"/>
      <c r="AB109" s="336"/>
      <c r="AC109" s="336"/>
      <c r="AD109" s="349"/>
    </row>
    <row r="110" spans="1:30" ht="13.5" customHeight="1">
      <c r="A110" s="31"/>
      <c r="B110" s="80"/>
      <c r="C110" s="109"/>
      <c r="D110" s="130">
        <f>B110*C24</f>
        <v>0</v>
      </c>
      <c r="E110" s="155"/>
      <c r="F110" s="177"/>
      <c r="G110" s="70"/>
      <c r="H110" s="70"/>
      <c r="I110" s="70"/>
      <c r="J110" s="40"/>
      <c r="K110" s="40"/>
      <c r="L110" s="268"/>
      <c r="M110" s="275"/>
      <c r="N110" s="275"/>
      <c r="O110" s="275"/>
      <c r="P110" s="275"/>
      <c r="Q110" s="275"/>
      <c r="R110" s="275"/>
      <c r="S110" s="275"/>
      <c r="T110" s="275"/>
      <c r="U110" s="40"/>
      <c r="V110" s="40"/>
      <c r="W110" s="40"/>
      <c r="X110" s="336"/>
      <c r="Y110" s="336"/>
      <c r="Z110" s="336"/>
      <c r="AA110" s="336"/>
      <c r="AB110" s="336"/>
      <c r="AC110" s="336"/>
      <c r="AD110" s="349"/>
    </row>
    <row r="111" spans="1:30" ht="13.5" customHeight="1">
      <c r="A111" s="31"/>
      <c r="B111" s="80"/>
      <c r="C111" s="109"/>
      <c r="D111" s="130">
        <f>B111*C24</f>
        <v>0</v>
      </c>
      <c r="E111" s="155"/>
      <c r="F111" s="177"/>
      <c r="G111" s="70"/>
      <c r="H111" s="70"/>
      <c r="I111" s="70"/>
      <c r="J111" s="40"/>
      <c r="K111" s="40"/>
      <c r="L111" s="268"/>
      <c r="M111" s="275"/>
      <c r="N111" s="275"/>
      <c r="O111" s="275"/>
      <c r="P111" s="275"/>
      <c r="Q111" s="275"/>
      <c r="R111" s="275"/>
      <c r="S111" s="275"/>
      <c r="T111" s="275"/>
      <c r="U111" s="40"/>
      <c r="V111" s="40"/>
      <c r="W111" s="40"/>
      <c r="X111" s="336"/>
      <c r="Y111" s="336"/>
      <c r="Z111" s="336"/>
      <c r="AA111" s="336"/>
      <c r="AB111" s="336"/>
      <c r="AC111" s="336"/>
      <c r="AD111" s="349"/>
    </row>
    <row r="112" spans="1:30" ht="13.5" customHeight="1">
      <c r="A112" s="31"/>
      <c r="B112" s="82"/>
      <c r="C112" s="110"/>
      <c r="D112" s="131">
        <f>B112*C24</f>
        <v>0</v>
      </c>
      <c r="E112" s="156"/>
      <c r="F112" s="178"/>
      <c r="G112" s="70"/>
      <c r="H112" s="70"/>
      <c r="I112" s="70"/>
      <c r="J112" s="40"/>
      <c r="K112" s="40"/>
      <c r="L112" s="268"/>
      <c r="M112" s="275"/>
      <c r="N112" s="275"/>
      <c r="O112" s="275"/>
      <c r="P112" s="275"/>
      <c r="Q112" s="275"/>
      <c r="R112" s="275"/>
      <c r="S112" s="275"/>
      <c r="T112" s="275"/>
      <c r="U112" s="40"/>
      <c r="V112" s="40"/>
      <c r="W112" s="40"/>
      <c r="X112" s="336"/>
      <c r="Y112" s="336"/>
      <c r="Z112" s="336"/>
      <c r="AA112" s="336"/>
      <c r="AB112" s="336"/>
      <c r="AC112" s="336"/>
      <c r="AD112" s="349"/>
    </row>
    <row r="113" spans="1:30" ht="13.5" customHeight="1">
      <c r="A113" s="33"/>
      <c r="B113" s="83" t="s">
        <v>271</v>
      </c>
      <c r="C113" s="111"/>
      <c r="D113" s="132">
        <f>SUM(D109:F112)</f>
        <v>0</v>
      </c>
      <c r="E113" s="157"/>
      <c r="F113" s="179"/>
      <c r="G113" s="40"/>
      <c r="H113" s="70"/>
      <c r="I113" s="70"/>
      <c r="J113" s="40"/>
      <c r="K113" s="40"/>
      <c r="L113" s="268"/>
      <c r="M113" s="275"/>
      <c r="N113" s="275"/>
      <c r="O113" s="275"/>
      <c r="P113" s="275"/>
      <c r="Q113" s="275"/>
      <c r="R113" s="275"/>
      <c r="S113" s="275"/>
      <c r="T113" s="275"/>
      <c r="U113" s="40"/>
      <c r="V113" s="40"/>
      <c r="W113" s="40"/>
      <c r="X113" s="336"/>
      <c r="Y113" s="336"/>
      <c r="Z113" s="336"/>
      <c r="AA113" s="336"/>
      <c r="AB113" s="336"/>
      <c r="AC113" s="336"/>
      <c r="AD113" s="349"/>
    </row>
    <row r="114" spans="1:30" ht="11.25" customHeight="1"/>
    <row r="115" spans="1:30" ht="27.75" customHeight="1">
      <c r="A115" s="38" t="s">
        <v>294</v>
      </c>
      <c r="B115" s="84"/>
      <c r="C115" s="112"/>
      <c r="D115" s="88" t="s">
        <v>41</v>
      </c>
      <c r="E115" s="30" t="s">
        <v>233</v>
      </c>
      <c r="F115" s="30"/>
      <c r="G115" s="189" t="s">
        <v>64</v>
      </c>
      <c r="H115" s="207" t="s">
        <v>11</v>
      </c>
      <c r="I115" s="207"/>
      <c r="J115" s="207"/>
      <c r="K115" s="207"/>
    </row>
    <row r="116" spans="1:30">
      <c r="A116" s="39">
        <f>D113</f>
        <v>0</v>
      </c>
      <c r="B116" s="85"/>
      <c r="C116" s="113"/>
      <c r="D116" s="88" t="s">
        <v>41</v>
      </c>
      <c r="E116" s="88">
        <f>K108</f>
        <v>0</v>
      </c>
      <c r="F116" s="88"/>
      <c r="G116" s="189" t="s">
        <v>64</v>
      </c>
      <c r="H116" s="122">
        <f>A116*E116</f>
        <v>0</v>
      </c>
      <c r="I116" s="122"/>
      <c r="J116" s="122"/>
      <c r="K116" s="122"/>
    </row>
    <row r="117" spans="1:30" ht="14.25">
      <c r="A117" s="40"/>
      <c r="B117" s="40"/>
      <c r="C117" s="40"/>
      <c r="D117" s="40"/>
      <c r="E117" s="40"/>
      <c r="F117" s="40"/>
      <c r="G117" s="40"/>
      <c r="H117" s="40"/>
      <c r="I117" s="40"/>
      <c r="J117" s="40"/>
      <c r="K117" s="40"/>
    </row>
    <row r="118" spans="1:30" ht="14.25">
      <c r="C118" s="107" t="s">
        <v>296</v>
      </c>
      <c r="D118" s="129"/>
      <c r="E118" s="129"/>
      <c r="F118" s="129"/>
      <c r="G118" s="129"/>
      <c r="H118" s="205">
        <f>H92+H104+H116</f>
        <v>0</v>
      </c>
      <c r="I118" s="40"/>
      <c r="J118" s="40"/>
      <c r="K118" s="40"/>
    </row>
    <row r="119" spans="1:30">
      <c r="A119" s="36"/>
      <c r="B119" s="36"/>
      <c r="C119" s="36"/>
      <c r="D119" s="36"/>
      <c r="E119" s="36"/>
      <c r="F119" s="36"/>
      <c r="G119" s="36"/>
      <c r="H119" s="36"/>
      <c r="I119" s="36"/>
      <c r="J119" s="36"/>
      <c r="K119" s="36"/>
      <c r="L119" s="36"/>
      <c r="M119" s="36"/>
      <c r="N119" s="36"/>
      <c r="O119" s="36"/>
      <c r="P119" s="36"/>
      <c r="Q119" s="36"/>
      <c r="R119" s="36"/>
      <c r="S119" s="36"/>
      <c r="T119" s="36"/>
      <c r="U119" s="36"/>
    </row>
    <row r="120" spans="1:30">
      <c r="A120" s="35" t="s">
        <v>167</v>
      </c>
      <c r="B120" s="36"/>
      <c r="C120" s="36"/>
      <c r="D120" s="36"/>
      <c r="E120" s="36"/>
      <c r="F120" s="36"/>
      <c r="G120" s="36"/>
      <c r="H120" s="36"/>
      <c r="I120" s="36"/>
      <c r="J120" s="36"/>
      <c r="K120" s="36"/>
      <c r="L120" s="36"/>
      <c r="M120" s="36"/>
      <c r="N120" s="36"/>
      <c r="O120" s="36"/>
      <c r="P120" s="36"/>
      <c r="Q120" s="36"/>
      <c r="R120" s="36"/>
      <c r="S120" s="36"/>
      <c r="T120" s="36"/>
      <c r="U120" s="36"/>
    </row>
    <row r="121" spans="1:30">
      <c r="A121" s="2" t="s">
        <v>43</v>
      </c>
      <c r="B121" s="36"/>
      <c r="C121" s="36"/>
      <c r="D121" s="36"/>
      <c r="E121" s="36"/>
      <c r="F121" s="36"/>
      <c r="G121" s="36"/>
      <c r="H121" s="36"/>
      <c r="I121" s="36"/>
      <c r="J121" s="36"/>
      <c r="K121" s="36"/>
      <c r="L121" s="36"/>
      <c r="M121" s="36"/>
      <c r="N121" s="36"/>
      <c r="O121" s="36"/>
      <c r="P121" s="36"/>
      <c r="Q121" s="36"/>
      <c r="R121" s="36"/>
      <c r="S121" s="36"/>
      <c r="T121" s="36"/>
      <c r="U121" s="36"/>
    </row>
    <row r="122" spans="1:30">
      <c r="A122" s="41" t="s">
        <v>121</v>
      </c>
      <c r="B122" s="41"/>
      <c r="C122" s="41"/>
      <c r="D122" s="41"/>
      <c r="E122" s="41"/>
      <c r="F122" s="41"/>
      <c r="G122" s="41"/>
      <c r="H122" s="41"/>
      <c r="I122" s="41"/>
      <c r="J122" s="41"/>
      <c r="K122" s="41"/>
      <c r="L122" s="36"/>
      <c r="M122" s="36"/>
      <c r="N122" s="36"/>
      <c r="O122" s="36"/>
      <c r="P122" s="36"/>
      <c r="Q122" s="36"/>
      <c r="R122" s="36"/>
      <c r="S122" s="36"/>
      <c r="T122" s="36"/>
      <c r="U122" s="36"/>
    </row>
    <row r="123" spans="1:30">
      <c r="A123" s="36" t="s">
        <v>122</v>
      </c>
      <c r="B123" s="36"/>
      <c r="C123" s="36"/>
      <c r="D123" s="36"/>
      <c r="E123" s="36"/>
      <c r="F123" s="36"/>
      <c r="G123" s="36"/>
      <c r="H123" s="36"/>
      <c r="I123" s="36"/>
      <c r="J123" s="36"/>
      <c r="K123" s="36"/>
      <c r="L123" s="36"/>
      <c r="M123" s="36"/>
      <c r="N123" s="36"/>
      <c r="O123" s="36"/>
      <c r="P123" s="36"/>
      <c r="Q123" s="36"/>
      <c r="R123" s="36"/>
      <c r="S123" s="36"/>
      <c r="T123" s="36"/>
      <c r="U123" s="36"/>
    </row>
    <row r="124" spans="1:30">
      <c r="A124" s="36" t="s">
        <v>123</v>
      </c>
      <c r="B124" s="36"/>
      <c r="C124" s="36"/>
      <c r="D124" s="36"/>
      <c r="E124" s="36"/>
      <c r="F124" s="36"/>
      <c r="G124" s="36"/>
      <c r="H124" s="36"/>
      <c r="I124" s="36"/>
      <c r="J124" s="36"/>
      <c r="K124" s="36"/>
      <c r="L124" s="36"/>
      <c r="M124" s="36"/>
      <c r="N124" s="36"/>
      <c r="O124" s="36"/>
      <c r="P124" s="36"/>
      <c r="Q124" s="36"/>
      <c r="R124" s="36"/>
      <c r="S124" s="36"/>
      <c r="T124" s="36"/>
      <c r="U124" s="36"/>
    </row>
    <row r="125" spans="1:30">
      <c r="A125" s="36" t="s">
        <v>65</v>
      </c>
      <c r="B125" s="36"/>
      <c r="C125" s="36"/>
      <c r="D125" s="36"/>
      <c r="E125" s="36"/>
      <c r="F125" s="36"/>
      <c r="G125" s="36"/>
      <c r="H125" s="36"/>
      <c r="I125" s="36"/>
      <c r="J125" s="36"/>
      <c r="K125" s="36"/>
      <c r="L125" s="36"/>
      <c r="M125" s="36"/>
      <c r="N125" s="36"/>
      <c r="O125" s="36"/>
      <c r="P125" s="36"/>
      <c r="Q125" s="36"/>
      <c r="R125" s="36"/>
      <c r="S125" s="36"/>
      <c r="T125" s="36"/>
      <c r="U125" s="36"/>
    </row>
    <row r="126" spans="1:30">
      <c r="A126" s="36" t="s">
        <v>59</v>
      </c>
      <c r="B126" s="36"/>
      <c r="C126" s="36"/>
      <c r="D126" s="36"/>
      <c r="E126" s="36"/>
      <c r="F126" s="36"/>
      <c r="G126" s="36"/>
      <c r="H126" s="36"/>
      <c r="I126" s="36"/>
      <c r="J126" s="36"/>
      <c r="K126" s="36"/>
      <c r="L126" s="36"/>
      <c r="M126" s="36"/>
      <c r="N126" s="36"/>
      <c r="O126" s="36"/>
      <c r="P126" s="36"/>
      <c r="Q126" s="36"/>
      <c r="R126" s="36"/>
      <c r="S126" s="36"/>
      <c r="T126" s="36"/>
      <c r="U126" s="36"/>
    </row>
    <row r="127" spans="1:30">
      <c r="A127" s="36" t="s">
        <v>66</v>
      </c>
      <c r="B127" s="36"/>
      <c r="C127" s="36"/>
      <c r="D127" s="36"/>
      <c r="E127" s="36"/>
      <c r="F127" s="36"/>
      <c r="G127" s="190"/>
      <c r="H127" s="190"/>
      <c r="I127" s="36"/>
      <c r="J127" s="36"/>
      <c r="K127" s="36"/>
      <c r="L127" s="36"/>
      <c r="M127" s="36"/>
      <c r="N127" s="36"/>
      <c r="O127" s="36"/>
      <c r="P127" s="36"/>
      <c r="Q127" s="36"/>
      <c r="R127" s="36"/>
      <c r="S127" s="36"/>
      <c r="T127" s="36"/>
      <c r="U127" s="36"/>
    </row>
    <row r="128" spans="1:30" ht="37.5" customHeight="1">
      <c r="A128" s="30" t="s">
        <v>29</v>
      </c>
      <c r="B128" s="30"/>
      <c r="C128" s="30" t="s">
        <v>214</v>
      </c>
      <c r="D128" s="50" t="s">
        <v>215</v>
      </c>
      <c r="E128" s="50"/>
      <c r="F128" s="36"/>
      <c r="G128" s="36"/>
      <c r="H128" s="36"/>
      <c r="I128" s="36"/>
      <c r="J128" s="36"/>
      <c r="K128" s="36"/>
      <c r="L128" s="36"/>
      <c r="M128" s="36"/>
      <c r="N128" s="36"/>
      <c r="O128" s="36"/>
      <c r="P128" s="36"/>
      <c r="Q128" s="36"/>
      <c r="R128" s="36"/>
      <c r="S128" s="36"/>
      <c r="T128" s="36"/>
      <c r="U128" s="36"/>
    </row>
    <row r="129" spans="1:30">
      <c r="A129" s="42"/>
      <c r="B129" s="86"/>
      <c r="C129" s="115">
        <f>P6</f>
        <v>0</v>
      </c>
      <c r="D129" s="134">
        <f>IFERROR(A129*C129/AA6*K84*0.28,0)</f>
        <v>0</v>
      </c>
      <c r="E129" s="158"/>
      <c r="F129" s="36"/>
      <c r="G129" s="191"/>
      <c r="H129" s="135"/>
      <c r="I129" s="36"/>
      <c r="J129" s="36"/>
      <c r="K129" s="36"/>
      <c r="L129" s="36"/>
      <c r="M129" s="36"/>
      <c r="N129" s="36"/>
      <c r="O129" s="36"/>
      <c r="P129" s="36"/>
      <c r="Q129" s="36"/>
      <c r="R129" s="36"/>
      <c r="S129" s="36"/>
      <c r="T129" s="36"/>
      <c r="U129" s="36"/>
    </row>
    <row r="130" spans="1:30">
      <c r="A130" s="43" t="s">
        <v>125</v>
      </c>
      <c r="B130" s="87"/>
      <c r="C130" s="116"/>
      <c r="D130" s="135"/>
      <c r="E130" s="135"/>
      <c r="F130" s="36"/>
      <c r="G130" s="135"/>
      <c r="H130" s="135"/>
      <c r="I130" s="36"/>
      <c r="J130" s="36"/>
      <c r="K130" s="36"/>
      <c r="L130" s="36"/>
      <c r="M130" s="36"/>
      <c r="N130" s="36"/>
      <c r="O130" s="36"/>
      <c r="P130" s="36"/>
      <c r="Q130" s="36"/>
      <c r="R130" s="36"/>
      <c r="S130" s="36"/>
      <c r="T130" s="36"/>
      <c r="U130" s="36"/>
    </row>
    <row r="131" spans="1:30">
      <c r="A131" s="44" t="s">
        <v>67</v>
      </c>
      <c r="B131" s="36"/>
      <c r="C131" s="36"/>
      <c r="D131" s="36"/>
      <c r="E131" s="36"/>
      <c r="F131" s="36"/>
      <c r="G131" s="36"/>
      <c r="H131" s="36"/>
      <c r="I131" s="184"/>
      <c r="J131" s="184"/>
      <c r="K131" s="36"/>
      <c r="L131" s="36"/>
      <c r="M131" s="36"/>
      <c r="N131" s="36"/>
      <c r="O131" s="36"/>
      <c r="P131" s="36"/>
      <c r="Q131" s="36"/>
      <c r="R131" s="36"/>
      <c r="S131" s="36"/>
      <c r="T131" s="36"/>
      <c r="U131" s="36"/>
    </row>
    <row r="132" spans="1:30" ht="14.25">
      <c r="A132" s="36" t="s">
        <v>48</v>
      </c>
      <c r="B132" s="36"/>
      <c r="C132" s="36"/>
      <c r="D132" s="36"/>
      <c r="E132" s="36"/>
      <c r="F132" s="36"/>
      <c r="G132" s="36"/>
      <c r="H132" s="36"/>
      <c r="I132" s="184" t="s">
        <v>97</v>
      </c>
      <c r="J132" s="184"/>
      <c r="K132" s="36"/>
      <c r="L132" s="36"/>
      <c r="M132" s="36"/>
      <c r="N132" s="36"/>
      <c r="O132" s="36"/>
      <c r="P132" s="36"/>
      <c r="Q132" s="36"/>
      <c r="R132" s="36"/>
      <c r="S132" s="36"/>
      <c r="T132" s="36"/>
      <c r="U132" s="36"/>
    </row>
    <row r="133" spans="1:30" ht="37.5" customHeight="1">
      <c r="A133" s="30" t="s">
        <v>71</v>
      </c>
      <c r="B133" s="30"/>
      <c r="C133" s="30" t="s">
        <v>214</v>
      </c>
      <c r="D133" s="50" t="s">
        <v>215</v>
      </c>
      <c r="E133" s="50"/>
      <c r="F133" s="36"/>
      <c r="G133" s="36"/>
      <c r="H133" s="36"/>
      <c r="I133" s="224" t="s">
        <v>229</v>
      </c>
      <c r="J133" s="242"/>
      <c r="K133" s="251"/>
      <c r="L133" s="36"/>
      <c r="M133" s="36"/>
      <c r="N133" s="36"/>
      <c r="O133" s="36"/>
      <c r="P133" s="36"/>
      <c r="Q133" s="36"/>
      <c r="R133" s="36"/>
      <c r="S133" s="36"/>
      <c r="T133" s="36"/>
      <c r="U133" s="36"/>
    </row>
    <row r="134" spans="1:30" ht="14.25">
      <c r="A134" s="45"/>
      <c r="B134" s="45"/>
      <c r="C134" s="115">
        <f>P6</f>
        <v>0</v>
      </c>
      <c r="D134" s="134">
        <f>IFERROR(A134*C134/AA6*K84*0.4,0)</f>
        <v>0</v>
      </c>
      <c r="E134" s="158"/>
      <c r="F134" s="36"/>
      <c r="G134" s="36"/>
      <c r="H134" s="36"/>
      <c r="I134" s="225">
        <f>D129+D134</f>
        <v>0</v>
      </c>
      <c r="J134" s="243"/>
      <c r="K134" s="252"/>
      <c r="L134" s="36"/>
      <c r="M134" s="36"/>
      <c r="N134" s="36"/>
      <c r="O134" s="36"/>
      <c r="P134" s="36"/>
      <c r="Q134" s="36"/>
      <c r="R134" s="36"/>
      <c r="S134" s="36"/>
      <c r="T134" s="36"/>
      <c r="U134" s="36"/>
    </row>
    <row r="135" spans="1:30">
      <c r="A135" s="36" t="s">
        <v>126</v>
      </c>
      <c r="B135" s="36"/>
      <c r="C135" s="36"/>
      <c r="D135" s="36"/>
      <c r="E135" s="36"/>
      <c r="F135" s="36"/>
      <c r="G135" s="36"/>
      <c r="H135" s="36"/>
      <c r="I135" s="36"/>
      <c r="J135" s="36"/>
      <c r="K135" s="36"/>
      <c r="L135" s="36"/>
      <c r="M135" s="36"/>
      <c r="N135" s="36"/>
      <c r="O135" s="36"/>
      <c r="P135" s="36"/>
      <c r="Q135" s="36"/>
      <c r="R135" s="36"/>
      <c r="S135" s="36"/>
      <c r="T135" s="36"/>
      <c r="U135" s="36"/>
    </row>
    <row r="136" spans="1:30">
      <c r="A136" s="44" t="s">
        <v>67</v>
      </c>
      <c r="B136" s="36"/>
      <c r="C136" s="36"/>
      <c r="D136" s="36"/>
      <c r="E136" s="36"/>
      <c r="F136" s="36"/>
      <c r="G136" s="36"/>
      <c r="H136" s="36"/>
      <c r="I136" s="36"/>
      <c r="J136" s="36"/>
      <c r="K136" s="36"/>
      <c r="L136" s="36"/>
      <c r="M136" s="36"/>
      <c r="N136" s="36"/>
      <c r="O136" s="36"/>
      <c r="P136" s="36"/>
      <c r="Q136" s="36"/>
      <c r="R136" s="36"/>
      <c r="S136" s="36"/>
      <c r="T136" s="36"/>
      <c r="U136" s="36"/>
    </row>
    <row r="137" spans="1:30">
      <c r="A137" s="44"/>
      <c r="B137" s="36"/>
      <c r="C137" s="36"/>
      <c r="D137" s="36"/>
      <c r="E137" s="36"/>
      <c r="F137" s="36"/>
      <c r="G137" s="36"/>
      <c r="H137" s="36"/>
      <c r="I137" s="36"/>
      <c r="J137" s="36"/>
      <c r="K137" s="36"/>
      <c r="L137" s="36"/>
      <c r="M137" s="36"/>
      <c r="N137" s="36"/>
      <c r="O137" s="36"/>
      <c r="P137" s="36"/>
      <c r="Q137" s="36"/>
      <c r="R137" s="36"/>
      <c r="S137" s="36"/>
      <c r="T137" s="36"/>
      <c r="U137" s="36"/>
    </row>
    <row r="138" spans="1:30">
      <c r="A138" s="44"/>
      <c r="B138" s="36"/>
      <c r="C138" s="36"/>
      <c r="D138" s="36"/>
      <c r="E138" s="36"/>
      <c r="F138" s="36"/>
      <c r="G138" s="36"/>
      <c r="H138" s="36"/>
      <c r="I138" s="36"/>
      <c r="J138" s="36"/>
      <c r="K138" s="36"/>
      <c r="L138" s="36"/>
      <c r="M138" s="36"/>
      <c r="N138" s="36"/>
      <c r="O138" s="36"/>
      <c r="P138" s="36"/>
      <c r="Q138" s="36"/>
      <c r="R138" s="36"/>
      <c r="S138" s="36"/>
      <c r="T138" s="36"/>
      <c r="U138" s="36"/>
    </row>
    <row r="139" spans="1:30" ht="17.25">
      <c r="A139" s="46" t="s">
        <v>168</v>
      </c>
      <c r="B139" s="9"/>
    </row>
    <row r="140" spans="1:30">
      <c r="A140" s="2" t="s">
        <v>43</v>
      </c>
      <c r="B140" s="36"/>
      <c r="C140" s="36"/>
      <c r="D140" s="36"/>
      <c r="E140" s="36"/>
      <c r="F140" s="36"/>
      <c r="G140" s="36"/>
      <c r="H140" s="36"/>
      <c r="I140" s="36"/>
      <c r="J140" s="36"/>
      <c r="K140" s="36"/>
      <c r="L140" s="36"/>
      <c r="M140" s="36"/>
      <c r="N140" s="36"/>
      <c r="O140" s="36"/>
      <c r="P140" s="36"/>
      <c r="Q140" s="36"/>
      <c r="R140" s="36"/>
      <c r="S140" s="36"/>
      <c r="T140" s="36"/>
      <c r="U140" s="36"/>
    </row>
    <row r="141" spans="1:30">
      <c r="A141" s="29" t="s">
        <v>79</v>
      </c>
    </row>
    <row r="142" spans="1:30" s="17" customFormat="1" ht="35.25" customHeight="1">
      <c r="A142" s="47"/>
      <c r="B142" s="47"/>
      <c r="C142" s="30" t="s">
        <v>258</v>
      </c>
      <c r="D142" s="48" t="s">
        <v>73</v>
      </c>
      <c r="E142" s="30" t="s">
        <v>74</v>
      </c>
      <c r="F142" s="48" t="s">
        <v>73</v>
      </c>
      <c r="G142" s="50" t="s">
        <v>69</v>
      </c>
      <c r="H142" s="48" t="s">
        <v>64</v>
      </c>
      <c r="I142" s="50" t="s">
        <v>259</v>
      </c>
      <c r="J142" s="50"/>
      <c r="K142" s="50"/>
      <c r="AA142" s="185"/>
      <c r="AB142" s="190"/>
      <c r="AC142" s="185"/>
      <c r="AD142" s="185"/>
    </row>
    <row r="143" spans="1:30">
      <c r="A143" s="48" t="s">
        <v>76</v>
      </c>
      <c r="B143" s="48"/>
      <c r="C143" s="117">
        <f>P6</f>
        <v>0</v>
      </c>
      <c r="D143" s="119" t="s">
        <v>73</v>
      </c>
      <c r="E143" s="159">
        <f>AA6</f>
        <v>0</v>
      </c>
      <c r="F143" s="119" t="s">
        <v>73</v>
      </c>
      <c r="G143" s="192">
        <f>IFERROR(Y6+AD6/AA6,0)</f>
        <v>0</v>
      </c>
      <c r="H143" s="119" t="s">
        <v>64</v>
      </c>
      <c r="I143" s="52">
        <f>IFERROR(C143/E143/G143,0)</f>
        <v>0</v>
      </c>
      <c r="J143" s="52"/>
      <c r="K143" s="52"/>
      <c r="N143" s="190"/>
      <c r="O143" s="22"/>
      <c r="P143" s="22"/>
      <c r="Q143" s="22"/>
      <c r="R143" s="22"/>
      <c r="S143" s="22"/>
      <c r="T143" s="22"/>
      <c r="U143" s="22"/>
      <c r="V143" s="22"/>
      <c r="W143" s="22"/>
      <c r="X143" s="22"/>
      <c r="Y143" s="22"/>
      <c r="Z143" s="22"/>
      <c r="AA143" s="40"/>
      <c r="AB143" s="40"/>
      <c r="AC143" s="169"/>
      <c r="AD143" s="169"/>
    </row>
    <row r="144" spans="1:30" ht="14.25">
      <c r="A144" s="48" t="s">
        <v>13</v>
      </c>
      <c r="B144" s="48"/>
      <c r="C144" s="117">
        <f>P7</f>
        <v>0</v>
      </c>
      <c r="D144" s="120"/>
      <c r="E144" s="160">
        <f>AA7</f>
        <v>0</v>
      </c>
      <c r="F144" s="180"/>
      <c r="G144" s="193">
        <f>IFERROR(Y7+AD7/AA7,0)</f>
        <v>0</v>
      </c>
      <c r="H144" s="180"/>
      <c r="I144" s="226">
        <f>IFERROR(C144/E144/G144,0)</f>
        <v>0</v>
      </c>
      <c r="J144" s="226"/>
      <c r="K144" s="226"/>
      <c r="N144" s="190"/>
      <c r="O144" s="22"/>
      <c r="P144" s="22"/>
      <c r="Q144" s="22"/>
      <c r="R144" s="22"/>
      <c r="S144" s="22"/>
      <c r="T144" s="22"/>
      <c r="U144" s="22"/>
      <c r="V144" s="22"/>
      <c r="W144" s="22"/>
      <c r="X144" s="22"/>
      <c r="Y144" s="22"/>
      <c r="Z144" s="22"/>
      <c r="AA144" s="40"/>
      <c r="AB144" s="40"/>
      <c r="AC144" s="169"/>
      <c r="AD144" s="169"/>
    </row>
    <row r="145" spans="1:31" ht="14.25">
      <c r="D145" s="70"/>
      <c r="E145" s="161" t="s">
        <v>260</v>
      </c>
      <c r="F145" s="181"/>
      <c r="G145" s="181"/>
      <c r="H145" s="208"/>
      <c r="I145" s="227">
        <f>SUM(I143:K144)</f>
        <v>0</v>
      </c>
      <c r="J145" s="227"/>
      <c r="K145" s="168"/>
      <c r="N145" s="22"/>
      <c r="O145" s="22"/>
      <c r="P145" s="22"/>
      <c r="Q145" s="22"/>
      <c r="R145" s="22"/>
      <c r="S145" s="22"/>
      <c r="T145" s="22"/>
      <c r="U145" s="22"/>
      <c r="V145" s="22"/>
      <c r="W145" s="22"/>
      <c r="X145" s="22"/>
      <c r="Y145" s="22"/>
      <c r="Z145" s="22"/>
      <c r="AA145" s="40"/>
      <c r="AB145" s="40"/>
      <c r="AC145" s="169"/>
      <c r="AD145" s="169"/>
    </row>
    <row r="146" spans="1:31" ht="11.25" customHeight="1">
      <c r="D146" s="70"/>
      <c r="E146" s="40"/>
      <c r="F146" s="40"/>
      <c r="G146" s="40"/>
      <c r="H146" s="40"/>
      <c r="I146" s="228"/>
      <c r="J146" s="228"/>
      <c r="K146" s="228"/>
      <c r="AA146" s="22"/>
      <c r="AB146" s="22"/>
      <c r="AC146" s="169"/>
      <c r="AD146" s="169"/>
    </row>
    <row r="147" spans="1:31">
      <c r="A147" s="35" t="s">
        <v>9</v>
      </c>
      <c r="B147" s="35"/>
      <c r="C147" s="35"/>
      <c r="D147" s="35"/>
      <c r="E147" s="35"/>
      <c r="F147" s="35"/>
      <c r="G147" s="35"/>
      <c r="H147" s="35"/>
      <c r="I147" s="35"/>
      <c r="J147" s="35"/>
      <c r="K147" s="35"/>
      <c r="N147" s="287"/>
      <c r="O147" s="287"/>
      <c r="P147" s="287"/>
      <c r="Q147" s="287"/>
      <c r="R147" s="287"/>
      <c r="S147" s="287"/>
      <c r="T147" s="287"/>
      <c r="U147" s="287"/>
      <c r="V147" s="287"/>
      <c r="W147" s="287"/>
      <c r="X147" s="287"/>
      <c r="Y147" s="287"/>
      <c r="Z147" s="287"/>
      <c r="AA147" s="287"/>
      <c r="AB147" s="287"/>
      <c r="AC147" s="287"/>
      <c r="AD147" s="287"/>
    </row>
    <row r="148" spans="1:31" ht="14.25">
      <c r="A148" s="49" t="s">
        <v>78</v>
      </c>
      <c r="B148" s="49"/>
      <c r="C148" s="49"/>
      <c r="D148" s="49"/>
      <c r="E148" s="49"/>
      <c r="F148" s="49"/>
      <c r="G148" s="49"/>
      <c r="N148" s="29" t="s">
        <v>82</v>
      </c>
    </row>
    <row r="149" spans="1:31" ht="40.5" customHeight="1">
      <c r="A149" s="50" t="s">
        <v>85</v>
      </c>
      <c r="B149" s="48" t="s">
        <v>60</v>
      </c>
      <c r="C149" s="50" t="s">
        <v>151</v>
      </c>
      <c r="D149" s="78" t="s">
        <v>64</v>
      </c>
      <c r="E149" s="50" t="s">
        <v>143</v>
      </c>
      <c r="F149" s="78" t="s">
        <v>41</v>
      </c>
      <c r="G149" s="30" t="s">
        <v>231</v>
      </c>
      <c r="H149" s="78" t="s">
        <v>64</v>
      </c>
      <c r="I149" s="50" t="s">
        <v>5</v>
      </c>
      <c r="J149" s="50"/>
      <c r="K149" s="50"/>
      <c r="N149" s="284" t="s">
        <v>86</v>
      </c>
      <c r="O149" s="303"/>
      <c r="P149" s="48">
        <v>1</v>
      </c>
      <c r="Q149" s="48">
        <v>2</v>
      </c>
      <c r="R149" s="48">
        <v>3</v>
      </c>
      <c r="S149" s="48">
        <v>4</v>
      </c>
      <c r="T149" s="48">
        <v>5</v>
      </c>
      <c r="U149" s="48">
        <v>6</v>
      </c>
      <c r="V149" s="48">
        <v>7</v>
      </c>
      <c r="W149" s="48">
        <v>8</v>
      </c>
      <c r="X149" s="48">
        <v>9</v>
      </c>
      <c r="Y149" s="48">
        <v>10</v>
      </c>
      <c r="Z149" s="48">
        <v>11</v>
      </c>
      <c r="AA149" s="48">
        <v>12</v>
      </c>
      <c r="AB149" s="108" t="s">
        <v>1</v>
      </c>
      <c r="AC149" s="344"/>
      <c r="AD149" s="350" t="s">
        <v>216</v>
      </c>
    </row>
    <row r="150" spans="1:31">
      <c r="A150" s="51"/>
      <c r="B150" s="88" t="s">
        <v>60</v>
      </c>
      <c r="C150" s="118"/>
      <c r="D150" s="88" t="s">
        <v>64</v>
      </c>
      <c r="E150" s="162">
        <f>A150*C150</f>
        <v>0</v>
      </c>
      <c r="F150" s="88" t="s">
        <v>41</v>
      </c>
      <c r="G150" s="88">
        <f>E143</f>
        <v>0</v>
      </c>
      <c r="H150" s="88" t="s">
        <v>64</v>
      </c>
      <c r="I150" s="52">
        <f>E150*G150</f>
        <v>0</v>
      </c>
      <c r="J150" s="52"/>
      <c r="K150" s="52"/>
      <c r="N150" s="288" t="s">
        <v>76</v>
      </c>
      <c r="O150" s="304"/>
      <c r="P150" s="31"/>
      <c r="Q150" s="31"/>
      <c r="R150" s="31"/>
      <c r="S150" s="31"/>
      <c r="T150" s="31"/>
      <c r="U150" s="31"/>
      <c r="V150" s="31"/>
      <c r="W150" s="31"/>
      <c r="X150" s="31"/>
      <c r="Y150" s="31"/>
      <c r="Z150" s="31"/>
      <c r="AA150" s="31"/>
      <c r="AB150" s="39">
        <f>SUM(P150:AA150)</f>
        <v>0</v>
      </c>
      <c r="AC150" s="344"/>
      <c r="AD150" s="351">
        <f>J143*AB150</f>
        <v>0</v>
      </c>
    </row>
    <row r="151" spans="1:31" ht="14.25">
      <c r="N151" s="288" t="s">
        <v>13</v>
      </c>
      <c r="O151" s="304"/>
      <c r="P151" s="31"/>
      <c r="Q151" s="31"/>
      <c r="R151" s="31"/>
      <c r="S151" s="31"/>
      <c r="T151" s="31"/>
      <c r="U151" s="31"/>
      <c r="V151" s="31"/>
      <c r="W151" s="31"/>
      <c r="X151" s="31"/>
      <c r="Y151" s="31"/>
      <c r="Z151" s="31"/>
      <c r="AA151" s="31"/>
      <c r="AB151" s="39">
        <f>SUM(P151:AA151)</f>
        <v>0</v>
      </c>
      <c r="AC151" s="344"/>
      <c r="AD151" s="351">
        <f>J144*AB151</f>
        <v>0</v>
      </c>
    </row>
    <row r="152" spans="1:31" ht="14.25">
      <c r="A152" s="30" t="s">
        <v>161</v>
      </c>
      <c r="B152" s="30"/>
      <c r="C152" s="119" t="s">
        <v>41</v>
      </c>
      <c r="D152" s="136" t="s">
        <v>5</v>
      </c>
      <c r="E152" s="163"/>
      <c r="F152" s="182"/>
      <c r="G152" s="194" t="s">
        <v>64</v>
      </c>
      <c r="H152" s="209" t="s">
        <v>215</v>
      </c>
      <c r="I152" s="229"/>
      <c r="J152" s="229"/>
      <c r="K152" s="253"/>
      <c r="AB152" s="81"/>
      <c r="AC152" s="81"/>
      <c r="AD152" s="352">
        <f>SUM(AD150:AD151)</f>
        <v>0</v>
      </c>
    </row>
    <row r="153" spans="1:31">
      <c r="A153" s="30"/>
      <c r="B153" s="30"/>
      <c r="C153" s="120"/>
      <c r="D153" s="137"/>
      <c r="E153" s="164"/>
      <c r="F153" s="183"/>
      <c r="G153" s="195"/>
      <c r="H153" s="210"/>
      <c r="I153" s="230"/>
      <c r="J153" s="230"/>
      <c r="K153" s="254"/>
      <c r="N153" s="184"/>
      <c r="O153" s="184"/>
      <c r="P153" s="184"/>
      <c r="Q153" s="184"/>
      <c r="R153" s="184"/>
      <c r="S153" s="184"/>
      <c r="T153" s="184"/>
      <c r="U153" s="294"/>
      <c r="V153" s="294"/>
      <c r="W153" s="330"/>
      <c r="X153" s="330"/>
      <c r="Y153" s="330"/>
      <c r="Z153" s="330"/>
      <c r="AA153" s="330"/>
    </row>
    <row r="154" spans="1:31" ht="14.25">
      <c r="A154" s="52">
        <f>I145</f>
        <v>0</v>
      </c>
      <c r="B154" s="52"/>
      <c r="C154" s="88" t="s">
        <v>41</v>
      </c>
      <c r="D154" s="52">
        <f>I150</f>
        <v>0</v>
      </c>
      <c r="E154" s="52"/>
      <c r="F154" s="52"/>
      <c r="G154" s="189" t="s">
        <v>64</v>
      </c>
      <c r="H154" s="211">
        <f>A154*D154</f>
        <v>0</v>
      </c>
      <c r="I154" s="231"/>
      <c r="J154" s="231"/>
      <c r="K154" s="255"/>
      <c r="N154" s="70"/>
      <c r="O154" s="70"/>
      <c r="P154" s="70"/>
      <c r="Q154" s="70"/>
      <c r="R154" s="70"/>
      <c r="S154" s="70"/>
      <c r="T154" s="70"/>
      <c r="U154" s="330"/>
      <c r="V154" s="330"/>
      <c r="W154" s="22"/>
      <c r="X154" s="22"/>
    </row>
    <row r="155" spans="1:31" ht="6" customHeight="1">
      <c r="A155" s="40"/>
      <c r="B155" s="40"/>
      <c r="C155" s="40"/>
      <c r="D155" s="40"/>
      <c r="E155" s="40"/>
      <c r="F155" s="40"/>
      <c r="G155" s="40"/>
      <c r="H155" s="40"/>
      <c r="I155" s="40"/>
      <c r="J155" s="40"/>
      <c r="K155" s="40"/>
    </row>
    <row r="156" spans="1:31">
      <c r="A156" s="36"/>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row>
    <row r="157" spans="1:31" ht="17.25">
      <c r="A157" s="46" t="s">
        <v>169</v>
      </c>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row>
    <row r="158" spans="1:31">
      <c r="A158" s="2" t="s">
        <v>87</v>
      </c>
      <c r="B158" s="36"/>
      <c r="C158" s="36"/>
      <c r="D158" s="36"/>
      <c r="E158" s="36"/>
      <c r="F158" s="36"/>
      <c r="G158" s="36"/>
      <c r="H158" s="36"/>
      <c r="I158" s="36"/>
      <c r="J158" s="36"/>
      <c r="K158" s="36"/>
      <c r="L158" s="36"/>
      <c r="M158" s="36"/>
      <c r="N158" s="36"/>
      <c r="O158" s="36"/>
      <c r="P158" s="36"/>
      <c r="Q158" s="36"/>
      <c r="R158" s="36"/>
      <c r="S158" s="36"/>
      <c r="T158" s="36"/>
      <c r="U158" s="36"/>
    </row>
    <row r="159" spans="1:31">
      <c r="A159" s="2"/>
      <c r="B159" s="36"/>
      <c r="C159" s="36"/>
      <c r="D159" s="36"/>
      <c r="E159" s="36"/>
      <c r="F159" s="36"/>
      <c r="G159" s="36"/>
      <c r="H159" s="36"/>
      <c r="I159" s="36"/>
      <c r="J159" s="36"/>
      <c r="K159" s="36"/>
      <c r="L159" s="36"/>
      <c r="M159" s="36"/>
      <c r="N159" s="36"/>
      <c r="O159" s="36"/>
      <c r="P159" s="36"/>
      <c r="Q159" s="36"/>
      <c r="R159" s="36"/>
      <c r="S159" s="36"/>
      <c r="T159" s="36"/>
      <c r="U159" s="36"/>
    </row>
    <row r="160" spans="1:31" ht="14.25" customHeight="1">
      <c r="A160" s="35" t="s">
        <v>149</v>
      </c>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row>
    <row r="161" spans="1:31">
      <c r="A161" s="35" t="s">
        <v>121</v>
      </c>
      <c r="B161" s="36"/>
      <c r="C161" s="36"/>
      <c r="D161" s="36"/>
      <c r="E161" s="36"/>
      <c r="F161" s="36"/>
      <c r="G161" s="36"/>
      <c r="H161" s="36"/>
      <c r="I161" s="36"/>
      <c r="J161" s="36"/>
      <c r="K161" s="36"/>
      <c r="L161" s="36"/>
      <c r="M161" s="36"/>
      <c r="N161" s="36"/>
      <c r="O161" s="36"/>
      <c r="P161" s="36"/>
      <c r="Q161" s="36"/>
      <c r="R161" s="36"/>
      <c r="S161" s="36"/>
      <c r="T161" s="36"/>
      <c r="U161" s="36"/>
    </row>
    <row r="162" spans="1:31">
      <c r="A162" s="36" t="s">
        <v>124</v>
      </c>
      <c r="B162" s="2"/>
      <c r="C162" s="2"/>
      <c r="D162" s="67"/>
      <c r="E162" s="2"/>
      <c r="F162" s="2"/>
      <c r="G162" s="40"/>
      <c r="H162" s="2"/>
      <c r="I162" s="2"/>
      <c r="J162" s="2"/>
      <c r="K162" s="2"/>
      <c r="L162" s="2"/>
      <c r="M162" s="2"/>
      <c r="N162" s="2"/>
      <c r="O162" s="2"/>
      <c r="P162" s="2"/>
      <c r="Q162" s="2"/>
      <c r="R162" s="2"/>
      <c r="S162" s="2"/>
      <c r="T162" s="2"/>
      <c r="U162" s="2"/>
      <c r="V162" s="2"/>
      <c r="W162" s="2"/>
      <c r="X162" s="2"/>
      <c r="Y162" s="2"/>
      <c r="Z162" s="2"/>
      <c r="AA162" s="2"/>
      <c r="AB162" s="2"/>
      <c r="AC162" s="2"/>
      <c r="AD162" s="2"/>
      <c r="AE162" s="2"/>
    </row>
    <row r="163" spans="1:31">
      <c r="A163" s="36" t="s">
        <v>120</v>
      </c>
      <c r="B163" s="2"/>
      <c r="C163" s="2"/>
      <c r="D163" s="67"/>
      <c r="E163" s="2"/>
      <c r="F163" s="2"/>
      <c r="G163" s="40"/>
      <c r="H163" s="2"/>
      <c r="I163" s="2"/>
      <c r="J163" s="2"/>
      <c r="K163" s="2"/>
      <c r="L163" s="2"/>
      <c r="M163" s="2"/>
      <c r="N163" s="2"/>
      <c r="O163" s="2"/>
      <c r="P163" s="2"/>
      <c r="Q163" s="2"/>
      <c r="R163" s="2"/>
      <c r="S163" s="2"/>
      <c r="T163" s="2"/>
      <c r="U163" s="2"/>
      <c r="V163" s="2"/>
      <c r="W163" s="2"/>
      <c r="X163" s="2"/>
      <c r="Y163" s="2"/>
      <c r="Z163" s="2"/>
      <c r="AA163" s="2"/>
      <c r="AB163" s="2"/>
      <c r="AC163" s="2"/>
      <c r="AD163" s="2"/>
      <c r="AE163" s="2"/>
    </row>
    <row r="164" spans="1:31">
      <c r="A164" s="36"/>
      <c r="B164" s="2"/>
      <c r="C164" s="2"/>
      <c r="D164" s="67"/>
      <c r="E164" s="2"/>
      <c r="F164" s="2"/>
      <c r="G164" s="40"/>
      <c r="H164" s="2"/>
      <c r="I164" s="2"/>
      <c r="J164" s="2"/>
      <c r="K164" s="2"/>
      <c r="L164" s="2"/>
      <c r="M164" s="2"/>
      <c r="N164" s="2"/>
      <c r="O164" s="2"/>
      <c r="P164" s="2"/>
      <c r="Q164" s="2"/>
      <c r="R164" s="2"/>
      <c r="S164" s="2"/>
      <c r="T164" s="2"/>
      <c r="U164" s="2"/>
      <c r="V164" s="2"/>
      <c r="W164" s="2"/>
      <c r="X164" s="2"/>
      <c r="Y164" s="2"/>
      <c r="Z164" s="2"/>
      <c r="AA164" s="2"/>
      <c r="AB164" s="2"/>
      <c r="AC164" s="2"/>
      <c r="AD164" s="2"/>
      <c r="AE164" s="2"/>
    </row>
    <row r="165" spans="1:31">
      <c r="A165" s="53" t="s">
        <v>144</v>
      </c>
      <c r="B165" s="2"/>
      <c r="C165" s="2"/>
      <c r="D165" s="138"/>
      <c r="E165" s="2"/>
      <c r="F165" s="2"/>
      <c r="G165" s="196"/>
      <c r="H165" s="201"/>
      <c r="I165" s="2"/>
      <c r="J165" s="2"/>
      <c r="K165" s="2"/>
      <c r="L165" s="2"/>
      <c r="M165" s="2"/>
      <c r="N165" s="2"/>
      <c r="O165" s="2"/>
      <c r="P165" s="2"/>
      <c r="Q165" s="2"/>
      <c r="R165" s="2"/>
      <c r="S165" s="2"/>
      <c r="T165" s="2"/>
      <c r="U165" s="2"/>
      <c r="V165" s="2"/>
      <c r="W165" s="2"/>
      <c r="X165" s="2"/>
      <c r="Y165" s="2"/>
      <c r="Z165" s="2"/>
      <c r="AA165" s="2"/>
      <c r="AB165" s="2"/>
      <c r="AC165" s="2"/>
      <c r="AD165" s="2"/>
      <c r="AE165" s="2"/>
    </row>
    <row r="166" spans="1:31">
      <c r="A166" s="36" t="s">
        <v>145</v>
      </c>
      <c r="B166" s="2"/>
      <c r="C166" s="2"/>
      <c r="D166" s="67"/>
      <c r="E166" s="2"/>
      <c r="F166" s="2"/>
      <c r="G166" s="40"/>
      <c r="H166" s="40"/>
      <c r="I166" s="2"/>
      <c r="J166" s="2"/>
      <c r="K166" s="2"/>
      <c r="L166" s="2"/>
      <c r="M166" s="2"/>
      <c r="N166" s="2"/>
      <c r="O166" s="2"/>
      <c r="P166" s="2"/>
      <c r="Q166" s="2"/>
      <c r="R166" s="2"/>
      <c r="S166" s="2"/>
      <c r="T166" s="2"/>
      <c r="U166" s="2"/>
      <c r="V166" s="2"/>
      <c r="W166" s="2"/>
      <c r="X166" s="2"/>
      <c r="Y166" s="2"/>
      <c r="Z166" s="2"/>
      <c r="AA166" s="2"/>
      <c r="AB166" s="2"/>
      <c r="AC166" s="2"/>
      <c r="AD166" s="2"/>
      <c r="AE166" s="2"/>
    </row>
    <row r="167" spans="1:31">
      <c r="A167" s="36" t="s">
        <v>147</v>
      </c>
      <c r="B167" s="2"/>
      <c r="C167" s="2"/>
      <c r="D167" s="67"/>
      <c r="E167" s="2"/>
      <c r="F167" s="2"/>
      <c r="G167" s="40"/>
      <c r="H167" s="40"/>
      <c r="I167" s="2"/>
      <c r="J167" s="36"/>
      <c r="K167" s="36"/>
      <c r="L167" s="2"/>
      <c r="M167" s="2"/>
      <c r="N167" s="2"/>
      <c r="O167" s="2"/>
      <c r="P167" s="2"/>
      <c r="Q167" s="2"/>
      <c r="R167" s="2"/>
      <c r="S167" s="2"/>
      <c r="T167" s="2"/>
      <c r="U167" s="2"/>
      <c r="V167" s="2"/>
      <c r="W167" s="2"/>
      <c r="X167" s="2"/>
      <c r="Y167" s="2"/>
      <c r="Z167" s="2"/>
      <c r="AA167" s="2"/>
      <c r="AB167" s="2"/>
      <c r="AC167" s="2"/>
      <c r="AD167" s="2"/>
      <c r="AE167" s="2"/>
    </row>
    <row r="168" spans="1:31">
      <c r="A168" s="36"/>
      <c r="B168" s="2"/>
      <c r="C168" s="2"/>
      <c r="D168" s="67"/>
      <c r="E168" s="2"/>
      <c r="F168" s="2"/>
      <c r="G168" s="40"/>
      <c r="H168" s="2"/>
      <c r="I168" s="2"/>
      <c r="J168" s="2"/>
      <c r="K168" s="2"/>
      <c r="L168" s="2"/>
      <c r="M168" s="2"/>
      <c r="N168" s="2"/>
      <c r="O168" s="2"/>
      <c r="P168" s="2"/>
      <c r="Q168" s="2"/>
      <c r="R168" s="2"/>
      <c r="S168" s="2"/>
      <c r="T168" s="2"/>
      <c r="U168" s="2"/>
      <c r="V168" s="2"/>
      <c r="W168" s="2"/>
      <c r="X168" s="2"/>
      <c r="Y168" s="2"/>
      <c r="Z168" s="2"/>
      <c r="AA168" s="2"/>
      <c r="AB168" s="2"/>
      <c r="AC168" s="2"/>
      <c r="AD168" s="2"/>
      <c r="AE168" s="2"/>
    </row>
    <row r="169" spans="1:31">
      <c r="A169" s="2" t="s">
        <v>242</v>
      </c>
      <c r="B169" s="2"/>
      <c r="C169" s="2"/>
      <c r="D169" s="67"/>
      <c r="E169" s="2"/>
      <c r="F169" s="2"/>
      <c r="G169" s="40"/>
      <c r="H169" s="2"/>
      <c r="I169" s="2"/>
      <c r="J169" s="2"/>
      <c r="K169" s="2"/>
      <c r="L169" s="2"/>
      <c r="M169" s="2"/>
      <c r="N169" s="2"/>
      <c r="O169" s="2"/>
      <c r="P169" s="2"/>
      <c r="Q169" s="2"/>
      <c r="R169" s="2"/>
      <c r="S169" s="2"/>
      <c r="T169" s="2"/>
      <c r="U169" s="2"/>
      <c r="V169" s="2"/>
      <c r="W169" s="2"/>
      <c r="X169" s="2"/>
      <c r="Y169" s="2"/>
      <c r="Z169" s="2"/>
      <c r="AA169" s="2"/>
      <c r="AB169" s="2"/>
      <c r="AC169" s="2"/>
      <c r="AD169" s="2"/>
      <c r="AE169" s="2"/>
    </row>
    <row r="170" spans="1:31">
      <c r="A170" s="36" t="s">
        <v>127</v>
      </c>
      <c r="B170" s="2"/>
      <c r="C170" s="2"/>
      <c r="D170" s="67"/>
      <c r="E170" s="2"/>
      <c r="F170" s="2"/>
      <c r="G170" s="40"/>
      <c r="H170" s="2"/>
      <c r="I170" s="2"/>
      <c r="J170" s="2"/>
      <c r="K170" s="2"/>
      <c r="L170" s="2"/>
      <c r="M170" s="2"/>
      <c r="N170" s="2"/>
      <c r="O170" s="2"/>
      <c r="P170" s="2"/>
      <c r="Q170" s="2"/>
      <c r="R170" s="2"/>
      <c r="S170" s="2"/>
      <c r="T170" s="2"/>
      <c r="U170" s="2"/>
      <c r="V170" s="2"/>
      <c r="W170" s="2"/>
      <c r="X170" s="2"/>
      <c r="Y170" s="2"/>
      <c r="Z170" s="2"/>
      <c r="AA170" s="2"/>
      <c r="AB170" s="2"/>
      <c r="AC170" s="2"/>
      <c r="AD170" s="2"/>
      <c r="AE170" s="2"/>
    </row>
    <row r="171" spans="1:31" ht="14.25">
      <c r="A171" s="36" t="s">
        <v>142</v>
      </c>
      <c r="B171" s="2"/>
      <c r="C171" s="2"/>
      <c r="D171" s="67"/>
      <c r="E171" s="2"/>
      <c r="F171" s="2"/>
      <c r="G171" s="40"/>
      <c r="H171" s="2"/>
      <c r="I171" s="2"/>
      <c r="J171" s="2"/>
      <c r="K171" s="2"/>
      <c r="L171" s="2"/>
      <c r="M171" s="2"/>
      <c r="N171" s="2"/>
      <c r="O171" s="2"/>
      <c r="P171" s="2"/>
      <c r="Q171" s="2"/>
      <c r="R171" s="2"/>
      <c r="S171" s="2"/>
      <c r="T171" s="2"/>
      <c r="U171" s="2"/>
      <c r="V171" s="2"/>
      <c r="W171" s="2"/>
      <c r="X171" s="2"/>
      <c r="Y171" s="2"/>
      <c r="Z171" s="2"/>
      <c r="AA171" s="2"/>
      <c r="AB171" s="2"/>
      <c r="AC171" s="2"/>
      <c r="AD171" s="2"/>
      <c r="AE171" s="2"/>
    </row>
    <row r="172" spans="1:31" ht="27.75" customHeight="1">
      <c r="A172" s="47"/>
      <c r="B172" s="47"/>
      <c r="C172" s="121" t="s">
        <v>232</v>
      </c>
      <c r="D172" s="30" t="s">
        <v>191</v>
      </c>
      <c r="E172" s="30"/>
      <c r="F172" s="30" t="s">
        <v>88</v>
      </c>
      <c r="G172" s="56" t="s">
        <v>206</v>
      </c>
      <c r="H172" s="56"/>
      <c r="I172" s="56"/>
      <c r="J172" s="2"/>
      <c r="K172" s="256" t="s">
        <v>218</v>
      </c>
      <c r="L172" s="269"/>
      <c r="M172" s="269"/>
      <c r="N172" s="289"/>
      <c r="O172" s="280">
        <f>G173+G174</f>
        <v>0</v>
      </c>
      <c r="P172" s="233"/>
      <c r="Q172" s="2"/>
      <c r="R172" s="2"/>
      <c r="S172" s="2"/>
      <c r="T172" s="2"/>
      <c r="U172" s="2"/>
      <c r="V172" s="2"/>
      <c r="W172" s="2"/>
      <c r="X172" s="2"/>
      <c r="Y172" s="2"/>
      <c r="Z172" s="2"/>
      <c r="AA172" s="2"/>
      <c r="AB172" s="2"/>
      <c r="AC172" s="2"/>
      <c r="AD172" s="2"/>
      <c r="AE172" s="2"/>
    </row>
    <row r="173" spans="1:31" ht="30.75" customHeight="1">
      <c r="A173" s="30" t="s">
        <v>90</v>
      </c>
      <c r="B173" s="30"/>
      <c r="C173" s="118"/>
      <c r="D173" s="139">
        <f>P6/12</f>
        <v>0</v>
      </c>
      <c r="E173" s="165"/>
      <c r="F173" s="74"/>
      <c r="G173" s="139">
        <f>C173*D173*F173*0.28</f>
        <v>0</v>
      </c>
      <c r="H173" s="212"/>
      <c r="I173" s="165"/>
      <c r="J173" s="2"/>
      <c r="K173" s="2"/>
      <c r="L173" s="2"/>
      <c r="M173" s="2"/>
      <c r="N173" s="2"/>
      <c r="O173" s="2"/>
      <c r="P173" s="2"/>
      <c r="Q173" s="2"/>
      <c r="R173" s="2"/>
      <c r="S173" s="2"/>
      <c r="T173" s="2"/>
      <c r="U173" s="2"/>
      <c r="V173" s="2"/>
      <c r="W173" s="2"/>
      <c r="X173" s="2"/>
      <c r="Y173" s="2"/>
      <c r="Z173" s="2"/>
      <c r="AA173" s="2"/>
      <c r="AB173" s="2"/>
      <c r="AC173" s="2"/>
      <c r="AD173" s="2"/>
      <c r="AE173" s="2"/>
    </row>
    <row r="174" spans="1:31" ht="30.75" customHeight="1">
      <c r="A174" s="30" t="s">
        <v>89</v>
      </c>
      <c r="B174" s="30"/>
      <c r="C174" s="118"/>
      <c r="D174" s="139">
        <f>P6/12</f>
        <v>0</v>
      </c>
      <c r="E174" s="165"/>
      <c r="F174" s="74"/>
      <c r="G174" s="139">
        <f>C174*D174*F174*0.28</f>
        <v>0</v>
      </c>
      <c r="H174" s="212"/>
      <c r="I174" s="165"/>
      <c r="J174" s="2"/>
      <c r="K174" s="2"/>
      <c r="L174" s="2"/>
      <c r="M174" s="2"/>
      <c r="N174" s="2"/>
      <c r="O174" s="2"/>
      <c r="P174" s="2"/>
      <c r="Q174" s="2"/>
      <c r="R174" s="2"/>
      <c r="S174" s="2"/>
      <c r="T174" s="2"/>
      <c r="U174" s="2"/>
      <c r="V174" s="2"/>
      <c r="W174" s="2"/>
      <c r="X174" s="2"/>
      <c r="Y174" s="2"/>
      <c r="Z174" s="2"/>
      <c r="AA174" s="2"/>
      <c r="AB174" s="2"/>
      <c r="AC174" s="2"/>
      <c r="AD174" s="2"/>
      <c r="AE174" s="2"/>
    </row>
    <row r="175" spans="1:31">
      <c r="A175" s="36"/>
      <c r="B175" s="2"/>
      <c r="C175" s="2"/>
      <c r="D175" s="67"/>
      <c r="E175" s="2"/>
      <c r="F175" s="2"/>
      <c r="G175" s="40"/>
      <c r="H175" s="2"/>
      <c r="I175" s="2"/>
      <c r="J175" s="2"/>
      <c r="K175" s="2"/>
      <c r="L175" s="2"/>
      <c r="M175" s="2"/>
      <c r="N175" s="2"/>
      <c r="O175" s="2"/>
      <c r="P175" s="2"/>
      <c r="Q175" s="2"/>
      <c r="R175" s="2"/>
      <c r="S175" s="2"/>
      <c r="T175" s="2"/>
      <c r="U175" s="2"/>
      <c r="V175" s="2"/>
      <c r="W175" s="2"/>
      <c r="X175" s="2"/>
      <c r="Y175" s="2"/>
      <c r="Z175" s="2"/>
      <c r="AA175" s="2"/>
      <c r="AB175" s="2"/>
      <c r="AC175" s="2"/>
      <c r="AD175" s="2"/>
      <c r="AE175" s="2"/>
    </row>
    <row r="176" spans="1:31">
      <c r="A176" s="53" t="s">
        <v>22</v>
      </c>
      <c r="B176" s="2"/>
      <c r="C176" s="2"/>
      <c r="D176" s="67"/>
      <c r="E176" s="2"/>
      <c r="F176" s="2"/>
      <c r="G176" s="53" t="s">
        <v>4</v>
      </c>
      <c r="H176" s="40"/>
      <c r="I176" s="2"/>
      <c r="J176" s="2"/>
      <c r="K176" s="2"/>
      <c r="L176" s="2"/>
      <c r="M176" s="2"/>
      <c r="N176" s="2"/>
      <c r="O176" s="2"/>
      <c r="P176" s="2"/>
      <c r="Q176" s="2"/>
      <c r="R176" s="2"/>
      <c r="S176" s="2"/>
      <c r="T176" s="2"/>
      <c r="U176" s="2"/>
      <c r="V176" s="2"/>
      <c r="W176" s="2"/>
      <c r="X176" s="2"/>
      <c r="Y176" s="2"/>
      <c r="Z176" s="2"/>
      <c r="AA176" s="2"/>
      <c r="AB176" s="2"/>
      <c r="AC176" s="2"/>
      <c r="AD176" s="2"/>
      <c r="AE176" s="2"/>
    </row>
    <row r="177" spans="1:32">
      <c r="A177" s="54" t="s">
        <v>83</v>
      </c>
      <c r="B177" s="54"/>
      <c r="C177" s="54"/>
      <c r="D177" s="140">
        <v>8.e-002</v>
      </c>
      <c r="E177" s="2"/>
      <c r="F177" s="184"/>
      <c r="G177" s="54" t="s">
        <v>83</v>
      </c>
      <c r="H177" s="54"/>
      <c r="I177" s="54"/>
      <c r="J177" s="244">
        <v>0.11</v>
      </c>
      <c r="K177" s="2"/>
      <c r="L177" s="2"/>
      <c r="M177" s="2"/>
      <c r="N177" s="2"/>
      <c r="O177" s="2"/>
      <c r="P177" s="2"/>
      <c r="Q177" s="2"/>
      <c r="R177" s="2"/>
      <c r="S177" s="2"/>
      <c r="T177" s="2"/>
      <c r="U177" s="2"/>
      <c r="V177" s="2"/>
      <c r="W177" s="2"/>
      <c r="X177" s="2"/>
      <c r="Y177" s="2"/>
      <c r="Z177" s="2"/>
      <c r="AA177" s="2"/>
      <c r="AB177" s="2"/>
      <c r="AC177" s="2"/>
      <c r="AD177" s="2"/>
      <c r="AE177" s="2"/>
    </row>
    <row r="178" spans="1:32">
      <c r="A178" s="54" t="s">
        <v>0</v>
      </c>
      <c r="B178" s="54"/>
      <c r="C178" s="54"/>
      <c r="D178" s="140">
        <v>0.15</v>
      </c>
      <c r="E178" s="2"/>
      <c r="F178" s="184"/>
      <c r="G178" s="54" t="s">
        <v>0</v>
      </c>
      <c r="H178" s="54"/>
      <c r="I178" s="54"/>
      <c r="J178" s="244">
        <v>0.14000000000000001</v>
      </c>
      <c r="K178" s="2"/>
      <c r="L178" s="2"/>
      <c r="M178" s="2"/>
      <c r="N178" s="2"/>
      <c r="O178" s="2"/>
      <c r="P178" s="2"/>
      <c r="Q178" s="2"/>
      <c r="R178" s="2"/>
      <c r="S178" s="2"/>
      <c r="T178" s="2"/>
      <c r="U178" s="2"/>
      <c r="V178" s="2"/>
      <c r="W178" s="2"/>
      <c r="X178" s="2"/>
      <c r="Y178" s="2"/>
      <c r="Z178" s="2"/>
      <c r="AA178" s="2"/>
      <c r="AB178" s="2"/>
      <c r="AC178" s="2"/>
      <c r="AD178" s="2"/>
      <c r="AE178" s="2"/>
    </row>
    <row r="179" spans="1:32">
      <c r="A179" s="43" t="s">
        <v>125</v>
      </c>
      <c r="B179" s="87"/>
      <c r="C179" s="116"/>
      <c r="D179" s="135"/>
      <c r="E179" s="135"/>
      <c r="F179" s="36"/>
      <c r="G179" s="135"/>
      <c r="H179" s="135"/>
      <c r="I179" s="36"/>
      <c r="J179" s="36"/>
      <c r="K179" s="36"/>
      <c r="L179" s="36"/>
      <c r="M179" s="36"/>
      <c r="N179" s="36"/>
      <c r="O179" s="36"/>
      <c r="P179" s="36"/>
      <c r="Q179" s="36"/>
      <c r="R179" s="36"/>
      <c r="S179" s="36"/>
      <c r="T179" s="36"/>
      <c r="U179" s="36"/>
    </row>
    <row r="180" spans="1:32">
      <c r="A180" s="44" t="s">
        <v>54</v>
      </c>
      <c r="B180" s="36"/>
      <c r="C180" s="36"/>
      <c r="D180" s="36"/>
      <c r="E180" s="36"/>
      <c r="F180" s="36"/>
      <c r="G180" s="36"/>
      <c r="H180" s="36"/>
      <c r="I180" s="36"/>
      <c r="J180" s="36"/>
      <c r="K180" s="36"/>
      <c r="L180" s="36"/>
      <c r="M180" s="36"/>
      <c r="N180" s="36"/>
      <c r="O180" s="36"/>
      <c r="P180" s="36"/>
      <c r="Q180" s="36"/>
      <c r="R180" s="36"/>
      <c r="S180" s="36"/>
      <c r="T180" s="36"/>
      <c r="U180" s="36"/>
    </row>
    <row r="181" spans="1:32">
      <c r="A181" s="36"/>
      <c r="B181" s="2"/>
      <c r="C181" s="2"/>
      <c r="D181" s="67"/>
      <c r="E181" s="2"/>
      <c r="F181" s="2"/>
      <c r="G181" s="40"/>
      <c r="H181" s="2"/>
      <c r="I181" s="2"/>
      <c r="J181" s="2"/>
      <c r="K181" s="2"/>
      <c r="L181" s="2"/>
      <c r="M181" s="2"/>
      <c r="N181" s="2"/>
      <c r="O181" s="2"/>
      <c r="P181" s="2"/>
      <c r="Q181" s="2"/>
      <c r="R181" s="2"/>
      <c r="S181" s="2"/>
      <c r="T181" s="2"/>
      <c r="U181" s="2"/>
      <c r="V181" s="2"/>
      <c r="W181" s="2"/>
      <c r="X181" s="2"/>
      <c r="Y181" s="2"/>
      <c r="Z181" s="2"/>
      <c r="AA181" s="2"/>
      <c r="AB181" s="2"/>
      <c r="AC181" s="2"/>
      <c r="AD181" s="2"/>
      <c r="AE181" s="2"/>
    </row>
    <row r="182" spans="1:32">
      <c r="A182" s="35" t="s">
        <v>171</v>
      </c>
      <c r="B182" s="2"/>
      <c r="C182" s="2"/>
      <c r="D182" s="67"/>
      <c r="E182" s="2"/>
      <c r="F182" s="2"/>
      <c r="G182" s="40"/>
      <c r="H182" s="2"/>
      <c r="I182" s="2"/>
      <c r="J182" s="2"/>
      <c r="K182" s="2"/>
      <c r="L182" s="2"/>
      <c r="M182" s="2"/>
      <c r="N182" s="2"/>
      <c r="O182" s="2"/>
      <c r="P182" s="2"/>
      <c r="Q182" s="2"/>
      <c r="R182" s="2"/>
      <c r="S182" s="2"/>
      <c r="T182" s="2"/>
      <c r="U182" s="2"/>
      <c r="V182" s="2"/>
      <c r="W182" s="2"/>
      <c r="X182" s="2"/>
      <c r="Y182" s="2"/>
      <c r="Z182" s="2"/>
      <c r="AA182" s="2"/>
      <c r="AB182" s="2"/>
      <c r="AC182" s="2"/>
      <c r="AD182" s="2"/>
      <c r="AE182" s="2"/>
    </row>
    <row r="183" spans="1:32">
      <c r="A183" s="53" t="s">
        <v>148</v>
      </c>
      <c r="B183" s="2"/>
      <c r="C183" s="2"/>
      <c r="D183" s="2"/>
      <c r="E183" s="2"/>
      <c r="F183" s="2"/>
      <c r="G183" s="196"/>
      <c r="H183" s="2"/>
      <c r="I183" s="2"/>
      <c r="J183" s="2"/>
      <c r="K183" s="2"/>
      <c r="L183" s="2"/>
      <c r="M183" s="2"/>
      <c r="N183" s="2"/>
      <c r="O183" s="2"/>
      <c r="P183" s="2"/>
      <c r="Q183" s="2"/>
      <c r="R183" s="2"/>
      <c r="S183" s="2"/>
      <c r="T183" s="2"/>
      <c r="U183" s="2"/>
      <c r="V183" s="2"/>
      <c r="W183" s="2"/>
      <c r="X183" s="2"/>
      <c r="Y183" s="2"/>
      <c r="Z183" s="2"/>
      <c r="AA183" s="2"/>
      <c r="AB183" s="2"/>
      <c r="AC183" s="2"/>
      <c r="AD183" s="2"/>
      <c r="AE183" s="2"/>
    </row>
    <row r="184" spans="1:32">
      <c r="A184" s="36" t="s">
        <v>128</v>
      </c>
      <c r="B184" s="2"/>
      <c r="C184" s="2"/>
      <c r="D184" s="2"/>
      <c r="E184" s="2"/>
      <c r="F184" s="2"/>
      <c r="G184" s="40"/>
      <c r="H184" s="2"/>
      <c r="I184" s="2"/>
      <c r="J184" s="2"/>
      <c r="K184" s="2"/>
      <c r="L184" s="2"/>
      <c r="M184" s="2"/>
      <c r="N184" s="2"/>
      <c r="O184" s="2"/>
      <c r="P184" s="2"/>
      <c r="Q184" s="2"/>
      <c r="R184" s="2"/>
      <c r="S184" s="2"/>
      <c r="T184" s="2"/>
      <c r="U184" s="2"/>
      <c r="V184" s="2"/>
      <c r="W184" s="2"/>
      <c r="X184" s="2"/>
      <c r="Y184" s="2"/>
      <c r="Z184" s="2"/>
      <c r="AA184" s="2"/>
      <c r="AB184" s="2"/>
      <c r="AC184" s="2"/>
      <c r="AD184" s="2"/>
      <c r="AE184" s="2"/>
    </row>
    <row r="185" spans="1:32">
      <c r="A185" s="36" t="s">
        <v>129</v>
      </c>
      <c r="B185" s="2"/>
      <c r="C185" s="2"/>
      <c r="D185" s="2"/>
      <c r="E185" s="2"/>
      <c r="F185" s="2"/>
      <c r="G185" s="40"/>
      <c r="H185" s="2"/>
      <c r="I185" s="2"/>
      <c r="J185" s="2"/>
      <c r="K185" s="2"/>
      <c r="L185" s="2"/>
      <c r="M185" s="2"/>
      <c r="N185" s="2"/>
      <c r="O185" s="2"/>
      <c r="P185" s="2"/>
      <c r="Q185" s="2"/>
      <c r="R185" s="2"/>
      <c r="S185" s="2"/>
      <c r="T185" s="2"/>
      <c r="U185" s="2"/>
      <c r="V185" s="2"/>
      <c r="W185" s="2"/>
      <c r="X185" s="2"/>
      <c r="Y185" s="2"/>
      <c r="Z185" s="2"/>
      <c r="AA185" s="2"/>
      <c r="AB185" s="2"/>
      <c r="AC185" s="2"/>
      <c r="AD185" s="2"/>
      <c r="AE185" s="2"/>
    </row>
    <row r="186" spans="1:32">
      <c r="A186" s="36"/>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row>
    <row r="187" spans="1:32" ht="14.25">
      <c r="A187" s="36" t="s">
        <v>21</v>
      </c>
      <c r="B187" s="2"/>
      <c r="C187" s="2"/>
      <c r="D187" s="2"/>
      <c r="E187" s="2"/>
      <c r="F187" s="2"/>
      <c r="G187" s="2"/>
      <c r="H187" s="2" t="s">
        <v>81</v>
      </c>
      <c r="I187" s="2"/>
      <c r="J187" s="2"/>
      <c r="K187" s="2"/>
      <c r="L187" s="2"/>
      <c r="M187" s="2"/>
      <c r="N187" s="2"/>
      <c r="O187" s="2"/>
      <c r="P187" s="2"/>
      <c r="Q187" s="2"/>
      <c r="R187" s="2"/>
      <c r="S187" s="2"/>
      <c r="T187" s="2"/>
      <c r="U187" s="2"/>
      <c r="V187" s="2"/>
      <c r="W187" s="2"/>
      <c r="X187" s="2"/>
      <c r="Y187" s="2"/>
      <c r="Z187" s="2"/>
      <c r="AA187" s="2"/>
      <c r="AB187" s="2"/>
      <c r="AC187" s="2"/>
      <c r="AD187" s="2"/>
      <c r="AE187" s="2"/>
    </row>
    <row r="188" spans="1:32" ht="33.75" customHeight="1">
      <c r="A188" s="55"/>
      <c r="B188" s="30" t="s">
        <v>234</v>
      </c>
      <c r="C188" s="56" t="s">
        <v>235</v>
      </c>
      <c r="D188" s="56" t="s">
        <v>31</v>
      </c>
      <c r="E188" s="30" t="s">
        <v>46</v>
      </c>
      <c r="F188" s="185"/>
      <c r="G188" s="197"/>
      <c r="H188" s="213"/>
      <c r="I188" s="213"/>
      <c r="J188" s="56" t="s">
        <v>92</v>
      </c>
      <c r="K188" s="56" t="s">
        <v>235</v>
      </c>
      <c r="L188" s="108" t="s">
        <v>93</v>
      </c>
      <c r="M188" s="278"/>
      <c r="N188" s="30" t="s">
        <v>228</v>
      </c>
      <c r="O188" s="30"/>
      <c r="P188" s="171"/>
      <c r="Q188" s="318" t="s">
        <v>104</v>
      </c>
      <c r="R188" s="320"/>
      <c r="S188" s="322"/>
      <c r="T188" s="325"/>
      <c r="U188" s="325"/>
      <c r="V188" s="325"/>
      <c r="W188" s="2"/>
      <c r="X188" s="2"/>
      <c r="Y188" s="337"/>
      <c r="Z188" s="337"/>
      <c r="AA188" s="337"/>
      <c r="AB188" s="2"/>
      <c r="AC188" s="2"/>
      <c r="AD188" s="2"/>
      <c r="AE188" s="2"/>
    </row>
    <row r="189" spans="1:32" ht="21.75" customHeight="1">
      <c r="A189" s="56" t="s">
        <v>80</v>
      </c>
      <c r="B189" s="74"/>
      <c r="C189" s="122">
        <f>AE6</f>
        <v>0</v>
      </c>
      <c r="D189" s="74"/>
      <c r="E189" s="122">
        <f>40*B189*0.001*C189*D189</f>
        <v>0</v>
      </c>
      <c r="F189" s="185"/>
      <c r="G189" s="197"/>
      <c r="H189" s="214" t="s">
        <v>96</v>
      </c>
      <c r="I189" s="232"/>
      <c r="J189" s="74"/>
      <c r="K189" s="139">
        <f>AE6</f>
        <v>0</v>
      </c>
      <c r="L189" s="80"/>
      <c r="M189" s="106"/>
      <c r="N189" s="290">
        <f>(40*J189*0.001*K189*L189)-(13.1*J189*0.001*K189*L189)</f>
        <v>0</v>
      </c>
      <c r="O189" s="305"/>
      <c r="P189" s="312"/>
      <c r="Q189" s="319"/>
      <c r="R189" s="321"/>
      <c r="S189" s="323"/>
      <c r="T189" s="325"/>
      <c r="U189" s="325"/>
      <c r="V189" s="325"/>
      <c r="W189" s="2"/>
      <c r="X189" s="2"/>
      <c r="Y189" s="337"/>
      <c r="Z189" s="337"/>
      <c r="AA189" s="337"/>
      <c r="AB189" s="2"/>
      <c r="AC189" s="2"/>
      <c r="AD189" s="2"/>
      <c r="AE189" s="2"/>
      <c r="AF189" s="1" t="s">
        <v>117</v>
      </c>
    </row>
    <row r="190" spans="1:32" ht="21.75">
      <c r="A190" s="56" t="s">
        <v>98</v>
      </c>
      <c r="B190" s="74"/>
      <c r="C190" s="122">
        <f>AE6</f>
        <v>0</v>
      </c>
      <c r="D190" s="141"/>
      <c r="E190" s="166">
        <f>13.1*B190*0.001*C190*D190</f>
        <v>0</v>
      </c>
      <c r="F190" s="186"/>
      <c r="G190" s="154"/>
      <c r="H190" s="214" t="s">
        <v>45</v>
      </c>
      <c r="I190" s="232"/>
      <c r="J190" s="74"/>
      <c r="K190" s="139">
        <f>AE6</f>
        <v>0</v>
      </c>
      <c r="L190" s="270"/>
      <c r="M190" s="279"/>
      <c r="N190" s="291">
        <f>(40*J190*0.001*K190*L190)-(13.1*J190*0.001*K190*L190)</f>
        <v>0</v>
      </c>
      <c r="O190" s="306"/>
      <c r="P190" s="313"/>
      <c r="Q190" s="211">
        <f>(E191+N191)</f>
        <v>0</v>
      </c>
      <c r="R190" s="231"/>
      <c r="S190" s="255"/>
      <c r="T190" s="186"/>
      <c r="U190" s="40"/>
      <c r="V190" s="40"/>
      <c r="W190" s="2"/>
      <c r="X190" s="2"/>
      <c r="Y190" s="186"/>
      <c r="Z190" s="40"/>
      <c r="AA190" s="40"/>
      <c r="AB190" s="2"/>
      <c r="AC190" s="2"/>
      <c r="AD190" s="2"/>
      <c r="AE190" s="2"/>
      <c r="AF190" s="2"/>
    </row>
    <row r="191" spans="1:32" ht="14.25">
      <c r="A191" s="44"/>
      <c r="B191" s="40"/>
      <c r="C191" s="40"/>
      <c r="D191" s="142" t="s">
        <v>99</v>
      </c>
      <c r="E191" s="167">
        <f>SUM(E189:E190)</f>
        <v>0</v>
      </c>
      <c r="F191" s="186"/>
      <c r="G191" s="154"/>
      <c r="H191" s="40"/>
      <c r="I191" s="40"/>
      <c r="J191" s="40"/>
      <c r="K191" s="81"/>
      <c r="L191" s="161" t="s">
        <v>99</v>
      </c>
      <c r="M191" s="208"/>
      <c r="N191" s="292">
        <f>SUM(N189:O190)</f>
        <v>0</v>
      </c>
      <c r="O191" s="307"/>
      <c r="P191" s="313"/>
      <c r="Q191" s="313"/>
      <c r="R191" s="268"/>
      <c r="S191" s="40"/>
      <c r="T191" s="40"/>
      <c r="U191" s="40"/>
      <c r="V191" s="2"/>
      <c r="W191" s="2"/>
      <c r="X191" s="2"/>
      <c r="Y191" s="2"/>
      <c r="Z191" s="2"/>
      <c r="AA191" s="2"/>
      <c r="AB191" s="2"/>
      <c r="AC191" s="2"/>
      <c r="AD191" s="2"/>
      <c r="AE191" s="2"/>
      <c r="AF191" s="324">
        <v>0.64</v>
      </c>
    </row>
    <row r="192" spans="1:32">
      <c r="F192" s="186"/>
      <c r="G192" s="154"/>
      <c r="P192" s="314"/>
      <c r="Q192" s="314"/>
      <c r="R192" s="67"/>
      <c r="S192" s="40"/>
      <c r="T192" s="40"/>
      <c r="U192" s="40"/>
      <c r="V192" s="2"/>
      <c r="W192" s="2"/>
      <c r="X192" s="2"/>
      <c r="Y192" s="2"/>
      <c r="Z192" s="2"/>
      <c r="AA192" s="2"/>
      <c r="AB192" s="2"/>
      <c r="AC192" s="2"/>
      <c r="AD192" s="2"/>
      <c r="AE192" s="2"/>
      <c r="AF192" s="2">
        <v>0.54800000000000004</v>
      </c>
    </row>
    <row r="193" spans="1:32">
      <c r="A193" s="57" t="s">
        <v>130</v>
      </c>
      <c r="B193" s="57"/>
      <c r="C193" s="57"/>
      <c r="D193" s="57"/>
      <c r="E193" s="57"/>
      <c r="F193" s="57"/>
      <c r="G193" s="57"/>
      <c r="H193" s="53" t="s">
        <v>130</v>
      </c>
      <c r="I193" s="2"/>
      <c r="J193" s="2"/>
      <c r="K193" s="2"/>
      <c r="L193" s="2"/>
      <c r="M193" s="2"/>
      <c r="N193" s="2"/>
      <c r="O193" s="2"/>
      <c r="P193" s="2"/>
      <c r="Q193" s="2"/>
      <c r="R193" s="2"/>
      <c r="S193" s="2"/>
      <c r="T193" s="2"/>
      <c r="U193" s="2"/>
      <c r="V193" s="2"/>
      <c r="W193" s="2"/>
      <c r="X193" s="2"/>
      <c r="Y193" s="2"/>
      <c r="Z193" s="2"/>
      <c r="AA193" s="2"/>
      <c r="AB193" s="2"/>
      <c r="AC193" s="2"/>
      <c r="AD193" s="2"/>
      <c r="AE193" s="2"/>
      <c r="AF193" s="2">
        <v>0.47399999999999998</v>
      </c>
    </row>
    <row r="194" spans="1:32">
      <c r="A194" s="44" t="s">
        <v>67</v>
      </c>
      <c r="B194" s="2"/>
      <c r="C194" s="2"/>
      <c r="D194" s="2"/>
      <c r="E194" s="2"/>
      <c r="F194" s="2"/>
      <c r="G194" s="2"/>
      <c r="H194" s="44" t="s">
        <v>67</v>
      </c>
      <c r="I194" s="2"/>
      <c r="J194" s="2"/>
      <c r="K194" s="2"/>
      <c r="L194" s="2"/>
      <c r="M194" s="2"/>
      <c r="N194" s="2"/>
      <c r="O194" s="2"/>
      <c r="P194" s="2"/>
      <c r="Q194" s="2"/>
      <c r="R194" s="2"/>
      <c r="S194" s="2"/>
      <c r="T194" s="2"/>
      <c r="U194" s="2"/>
      <c r="V194" s="2"/>
      <c r="W194" s="2"/>
      <c r="X194" s="2"/>
      <c r="Y194" s="2"/>
      <c r="Z194" s="2"/>
      <c r="AA194" s="2"/>
      <c r="AB194" s="2"/>
      <c r="AC194" s="2"/>
      <c r="AD194" s="2"/>
      <c r="AE194" s="2"/>
      <c r="AF194" s="324">
        <v>0.48</v>
      </c>
    </row>
    <row r="195" spans="1:32">
      <c r="A195" s="44"/>
      <c r="B195" s="2"/>
      <c r="C195" s="2"/>
      <c r="D195" s="2"/>
      <c r="E195" s="2"/>
      <c r="F195" s="2"/>
      <c r="G195" s="2"/>
      <c r="H195" s="44"/>
      <c r="I195" s="2"/>
      <c r="J195" s="2"/>
      <c r="K195" s="2"/>
      <c r="L195" s="2"/>
      <c r="M195" s="2"/>
      <c r="N195" s="2"/>
      <c r="O195" s="2"/>
      <c r="P195" s="2"/>
      <c r="Q195" s="2"/>
      <c r="R195" s="2"/>
      <c r="S195" s="2"/>
      <c r="T195" s="2"/>
      <c r="U195" s="2"/>
      <c r="V195" s="2"/>
      <c r="W195" s="2"/>
      <c r="X195" s="2"/>
      <c r="Y195" s="2"/>
      <c r="Z195" s="2"/>
      <c r="AA195" s="2"/>
      <c r="AB195" s="2"/>
      <c r="AC195" s="2"/>
      <c r="AD195" s="2"/>
      <c r="AE195" s="2"/>
      <c r="AF195" s="2">
        <v>0.624</v>
      </c>
    </row>
    <row r="196" spans="1:32">
      <c r="A196" s="35" t="s">
        <v>173</v>
      </c>
      <c r="B196" s="2"/>
      <c r="C196" s="2"/>
      <c r="D196" s="2"/>
      <c r="E196" s="2"/>
      <c r="F196" s="2"/>
      <c r="G196" s="2"/>
      <c r="H196" s="2"/>
      <c r="I196" s="2"/>
      <c r="J196" s="2"/>
      <c r="K196" s="2"/>
      <c r="L196" s="2"/>
      <c r="M196" s="2"/>
      <c r="N196" s="2"/>
      <c r="O196" s="2"/>
      <c r="P196" s="2"/>
      <c r="Q196" s="2"/>
      <c r="R196" s="2"/>
      <c r="S196" s="324"/>
      <c r="T196" s="2"/>
      <c r="U196" s="2"/>
      <c r="V196" s="2"/>
      <c r="W196" s="2"/>
      <c r="X196" s="2"/>
      <c r="Y196" s="2"/>
      <c r="Z196" s="2"/>
      <c r="AA196" s="2"/>
      <c r="AB196" s="2"/>
      <c r="AC196" s="2"/>
      <c r="AD196" s="2"/>
      <c r="AE196" s="2"/>
      <c r="AF196" s="2">
        <v>0.49299999999999999</v>
      </c>
    </row>
    <row r="197" spans="1:32">
      <c r="A197" s="41" t="s">
        <v>121</v>
      </c>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v>0.69399999999999995</v>
      </c>
    </row>
    <row r="198" spans="1:32">
      <c r="A198" s="36" t="s">
        <v>94</v>
      </c>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v>0.52900000000000003</v>
      </c>
    </row>
    <row r="199" spans="1:32">
      <c r="A199" s="36" t="s">
        <v>118</v>
      </c>
      <c r="B199" s="2"/>
      <c r="C199" s="2"/>
      <c r="D199" s="67"/>
      <c r="E199" s="2"/>
      <c r="F199" s="2"/>
      <c r="G199" s="40"/>
      <c r="H199" s="2"/>
      <c r="I199" s="2"/>
      <c r="J199" s="2"/>
      <c r="K199" s="2"/>
      <c r="L199" s="2"/>
      <c r="M199" s="2"/>
      <c r="N199" s="2"/>
      <c r="O199" s="2"/>
      <c r="P199" s="2"/>
      <c r="Q199" s="2"/>
      <c r="R199" s="2"/>
      <c r="S199" s="324"/>
      <c r="T199" s="2"/>
      <c r="U199" s="2"/>
      <c r="V199" s="2"/>
      <c r="W199" s="2"/>
      <c r="X199" s="2"/>
      <c r="Y199" s="2"/>
      <c r="Z199" s="2"/>
      <c r="AA199" s="2"/>
      <c r="AB199" s="2"/>
      <c r="AC199" s="2"/>
      <c r="AD199" s="2"/>
      <c r="AE199" s="2"/>
      <c r="AF199" s="2">
        <v>0.48299999999999998</v>
      </c>
    </row>
    <row r="200" spans="1:32" ht="14.25">
      <c r="A200" s="36"/>
      <c r="B200" s="2"/>
      <c r="C200" s="2"/>
      <c r="D200" s="67"/>
      <c r="E200" s="2"/>
      <c r="F200" s="2"/>
      <c r="G200" s="40"/>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v>0.78900000000000003</v>
      </c>
    </row>
    <row r="201" spans="1:32">
      <c r="A201" s="58" t="s">
        <v>236</v>
      </c>
      <c r="B201" s="89"/>
      <c r="C201" s="89"/>
      <c r="D201" s="143">
        <f>P6*0.008</f>
        <v>0</v>
      </c>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1" t="s">
        <v>119</v>
      </c>
    </row>
    <row r="202" spans="1:32" ht="14.25">
      <c r="A202" s="59"/>
      <c r="B202" s="90"/>
      <c r="C202" s="90"/>
      <c r="D202" s="144"/>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row>
    <row r="203" spans="1:32">
      <c r="A203" s="36" t="s">
        <v>131</v>
      </c>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row>
    <row r="204" spans="1:32">
      <c r="A204" s="36" t="s">
        <v>243</v>
      </c>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row>
    <row r="205" spans="1:32">
      <c r="A205" s="44" t="s">
        <v>67</v>
      </c>
      <c r="B205" s="44"/>
      <c r="C205" s="44"/>
      <c r="D205" s="44"/>
      <c r="E205" s="44"/>
      <c r="F205" s="44"/>
      <c r="G205" s="44"/>
      <c r="H205" s="2"/>
      <c r="I205" s="2"/>
      <c r="J205" s="2"/>
      <c r="K205" s="2"/>
      <c r="L205" s="2"/>
      <c r="M205" s="2"/>
      <c r="N205" s="2"/>
      <c r="O205" s="2"/>
      <c r="P205" s="2"/>
      <c r="Q205" s="2"/>
      <c r="R205" s="2"/>
      <c r="S205" s="2"/>
      <c r="T205" s="2"/>
      <c r="U205" s="2"/>
      <c r="V205" s="2"/>
      <c r="W205" s="2"/>
      <c r="X205" s="2"/>
      <c r="Y205" s="2"/>
      <c r="Z205" s="2"/>
      <c r="AA205" s="2"/>
      <c r="AB205" s="2"/>
      <c r="AC205" s="2"/>
      <c r="AD205" s="2"/>
      <c r="AE205" s="2"/>
    </row>
    <row r="206" spans="1:32">
      <c r="A206" s="60"/>
      <c r="B206" s="60"/>
      <c r="C206" s="60"/>
      <c r="D206" s="145"/>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row>
    <row r="207" spans="1:32">
      <c r="A207" s="35" t="s">
        <v>175</v>
      </c>
      <c r="B207" s="60"/>
      <c r="C207" s="60"/>
      <c r="D207" s="145"/>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row>
    <row r="208" spans="1:32">
      <c r="A208" s="36" t="s">
        <v>61</v>
      </c>
      <c r="B208" s="60"/>
      <c r="C208" s="60"/>
      <c r="D208" s="145"/>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row>
    <row r="209" spans="1:31">
      <c r="A209" s="36" t="s">
        <v>140</v>
      </c>
      <c r="B209" s="60"/>
      <c r="C209" s="60"/>
      <c r="D209" s="145"/>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row>
    <row r="210" spans="1:31" ht="56.25" customHeight="1">
      <c r="A210" s="61"/>
      <c r="B210" s="50" t="s">
        <v>101</v>
      </c>
      <c r="C210" s="30" t="s">
        <v>102</v>
      </c>
      <c r="D210" s="30" t="s">
        <v>31</v>
      </c>
      <c r="E210" s="56" t="s">
        <v>220</v>
      </c>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row>
    <row r="211" spans="1:31" ht="24.75" customHeight="1">
      <c r="A211" s="50" t="s">
        <v>103</v>
      </c>
      <c r="B211" s="91"/>
      <c r="C211" s="91"/>
      <c r="D211" s="141"/>
      <c r="E211" s="52">
        <f>D217*B211*C211*D211</f>
        <v>0</v>
      </c>
      <c r="F211" s="2"/>
      <c r="G211" s="198" t="s">
        <v>75</v>
      </c>
      <c r="H211" s="215"/>
      <c r="I211" s="233">
        <f>E212*AA6</f>
        <v>0</v>
      </c>
      <c r="J211" s="2"/>
      <c r="K211" s="2"/>
      <c r="L211" s="2"/>
      <c r="M211" s="2"/>
      <c r="N211" s="2"/>
      <c r="O211" s="2"/>
      <c r="P211" s="2"/>
      <c r="Q211" s="2"/>
      <c r="R211" s="2"/>
      <c r="S211" s="2"/>
      <c r="T211" s="2"/>
      <c r="U211" s="2"/>
      <c r="V211" s="2"/>
      <c r="W211" s="2"/>
      <c r="X211" s="2"/>
      <c r="Y211" s="2"/>
      <c r="Z211" s="2"/>
      <c r="AA211" s="2"/>
      <c r="AB211" s="2"/>
      <c r="AC211" s="2"/>
      <c r="AD211" s="2"/>
      <c r="AE211" s="2"/>
    </row>
    <row r="212" spans="1:31" ht="14.25">
      <c r="A212" s="60"/>
      <c r="B212" s="60"/>
      <c r="C212" s="60"/>
      <c r="D212" s="146" t="s">
        <v>99</v>
      </c>
      <c r="E212" s="168">
        <f>SUM(E211:E211)</f>
        <v>0</v>
      </c>
      <c r="F212" s="2"/>
      <c r="G212" s="199"/>
      <c r="H212" s="199"/>
      <c r="I212" s="70"/>
      <c r="J212" s="2"/>
      <c r="K212" s="2"/>
      <c r="L212" s="2"/>
      <c r="M212" s="2"/>
      <c r="N212" s="2"/>
      <c r="O212" s="2"/>
      <c r="P212" s="2"/>
      <c r="Q212" s="2"/>
      <c r="R212" s="2"/>
      <c r="S212" s="2"/>
      <c r="T212" s="2"/>
      <c r="U212" s="2"/>
      <c r="V212" s="2"/>
      <c r="W212" s="2"/>
      <c r="X212" s="2"/>
      <c r="Y212" s="2"/>
      <c r="Z212" s="2"/>
      <c r="AA212" s="2"/>
      <c r="AB212" s="2"/>
      <c r="AC212" s="2"/>
      <c r="AD212" s="2"/>
      <c r="AE212" s="2"/>
    </row>
    <row r="213" spans="1:31">
      <c r="F213" s="2"/>
      <c r="G213" s="2"/>
      <c r="H213" s="2"/>
      <c r="I213" s="154"/>
      <c r="J213" s="2"/>
      <c r="K213" s="2"/>
      <c r="L213" s="2"/>
      <c r="M213" s="2"/>
      <c r="N213" s="2"/>
      <c r="O213" s="2"/>
      <c r="P213" s="2"/>
      <c r="Q213" s="2"/>
      <c r="R213" s="2"/>
      <c r="S213" s="2"/>
      <c r="T213" s="2"/>
      <c r="U213" s="2"/>
      <c r="V213" s="2"/>
      <c r="W213" s="2"/>
      <c r="X213" s="2"/>
      <c r="Y213" s="2"/>
      <c r="Z213" s="2"/>
      <c r="AA213" s="2"/>
      <c r="AB213" s="2"/>
      <c r="AC213" s="2"/>
      <c r="AD213" s="2"/>
      <c r="AE213" s="2"/>
    </row>
    <row r="214" spans="1:31">
      <c r="A214" s="60"/>
      <c r="B214" s="60"/>
      <c r="C214" s="60"/>
      <c r="D214" s="145"/>
      <c r="E214" s="169"/>
      <c r="F214" s="2"/>
      <c r="G214" s="2"/>
      <c r="H214" s="2"/>
      <c r="I214" s="154"/>
      <c r="J214" s="2"/>
      <c r="K214" s="2"/>
      <c r="L214" s="2"/>
      <c r="M214" s="2"/>
      <c r="N214" s="2"/>
      <c r="O214" s="2"/>
      <c r="P214" s="2"/>
      <c r="Q214" s="2"/>
      <c r="R214" s="2"/>
      <c r="S214" s="2"/>
      <c r="T214" s="2"/>
      <c r="U214" s="2"/>
      <c r="V214" s="2"/>
      <c r="W214" s="2"/>
      <c r="X214" s="2"/>
      <c r="Y214" s="2"/>
      <c r="Z214" s="2"/>
      <c r="AA214" s="2"/>
      <c r="AB214" s="2"/>
      <c r="AC214" s="2"/>
      <c r="AD214" s="2"/>
      <c r="AE214" s="2"/>
    </row>
    <row r="215" spans="1:31">
      <c r="A215" s="44" t="s">
        <v>138</v>
      </c>
      <c r="B215" s="44"/>
      <c r="C215" s="44"/>
      <c r="D215" s="44"/>
      <c r="E215" s="44"/>
      <c r="F215" s="2"/>
      <c r="G215" s="2"/>
      <c r="H215" s="2"/>
      <c r="I215" s="154"/>
      <c r="J215" s="2"/>
      <c r="K215" s="2"/>
      <c r="L215" s="2"/>
      <c r="M215" s="2"/>
      <c r="N215" s="2"/>
      <c r="O215" s="2"/>
      <c r="P215" s="2"/>
      <c r="Q215" s="2"/>
      <c r="R215" s="2"/>
      <c r="S215" s="2"/>
      <c r="T215" s="2"/>
      <c r="U215" s="2"/>
      <c r="V215" s="2"/>
      <c r="W215" s="2"/>
      <c r="X215" s="2"/>
      <c r="Y215" s="2"/>
      <c r="Z215" s="2"/>
      <c r="AA215" s="2"/>
      <c r="AB215" s="2"/>
      <c r="AC215" s="2"/>
      <c r="AD215" s="2"/>
      <c r="AE215" s="2"/>
    </row>
    <row r="216" spans="1:31" ht="31.5" customHeight="1">
      <c r="A216" s="62"/>
      <c r="B216" s="63" t="s">
        <v>106</v>
      </c>
      <c r="C216" s="63"/>
      <c r="D216" s="147" t="s">
        <v>107</v>
      </c>
      <c r="E216" s="147"/>
      <c r="F216" s="2"/>
      <c r="G216" s="2"/>
      <c r="H216" s="2"/>
      <c r="I216" s="154"/>
      <c r="J216" s="2"/>
      <c r="K216" s="2"/>
      <c r="L216" s="2"/>
      <c r="M216" s="2"/>
      <c r="N216" s="2"/>
      <c r="O216" s="2"/>
      <c r="P216" s="2"/>
      <c r="Q216" s="2"/>
      <c r="R216" s="2"/>
      <c r="S216" s="2"/>
      <c r="T216" s="2"/>
      <c r="U216" s="2"/>
      <c r="V216" s="2"/>
      <c r="W216" s="2"/>
      <c r="X216" s="2"/>
      <c r="Y216" s="2"/>
      <c r="Z216" s="2"/>
      <c r="AA216" s="2"/>
      <c r="AB216" s="2"/>
      <c r="AC216" s="2"/>
      <c r="AD216" s="2"/>
      <c r="AE216" s="2"/>
    </row>
    <row r="217" spans="1:31">
      <c r="A217" s="63" t="s">
        <v>103</v>
      </c>
      <c r="B217" s="92">
        <v>873</v>
      </c>
      <c r="C217" s="123"/>
      <c r="D217" s="148">
        <f>B217/365/24</f>
        <v>9.9657534246575349e-002</v>
      </c>
      <c r="E217" s="170"/>
      <c r="F217" s="2"/>
      <c r="G217" s="2"/>
      <c r="H217" s="2"/>
      <c r="I217" s="154"/>
      <c r="J217" s="2"/>
      <c r="K217" s="2"/>
      <c r="L217" s="2"/>
      <c r="M217" s="2"/>
      <c r="N217" s="2"/>
      <c r="O217" s="2"/>
      <c r="P217" s="2"/>
      <c r="Q217" s="2"/>
      <c r="R217" s="2"/>
      <c r="S217" s="2"/>
      <c r="T217" s="2"/>
      <c r="U217" s="2"/>
      <c r="V217" s="2"/>
      <c r="W217" s="2"/>
      <c r="X217" s="2"/>
      <c r="Y217" s="2"/>
      <c r="Z217" s="2"/>
      <c r="AA217" s="2"/>
      <c r="AB217" s="2"/>
      <c r="AC217" s="2"/>
      <c r="AD217" s="2"/>
      <c r="AE217" s="2"/>
    </row>
    <row r="218" spans="1:31">
      <c r="A218" s="44" t="s">
        <v>108</v>
      </c>
      <c r="B218" s="44"/>
      <c r="C218" s="44"/>
      <c r="D218" s="44"/>
      <c r="E218" s="44"/>
      <c r="F218" s="44"/>
      <c r="G218" s="2"/>
      <c r="H218" s="2"/>
      <c r="I218" s="154"/>
      <c r="J218" s="2"/>
      <c r="K218" s="2"/>
      <c r="L218" s="2"/>
      <c r="M218" s="2"/>
      <c r="N218" s="2"/>
      <c r="O218" s="2"/>
      <c r="P218" s="2"/>
      <c r="Q218" s="2"/>
      <c r="R218" s="2"/>
      <c r="S218" s="2"/>
      <c r="T218" s="2"/>
      <c r="U218" s="2"/>
      <c r="V218" s="2"/>
      <c r="W218" s="2"/>
      <c r="X218" s="2"/>
      <c r="Y218" s="2"/>
      <c r="Z218" s="2"/>
      <c r="AA218" s="2"/>
      <c r="AB218" s="2"/>
      <c r="AC218" s="2"/>
      <c r="AD218" s="2"/>
      <c r="AE218" s="2"/>
    </row>
    <row r="219" spans="1:31">
      <c r="A219" s="60"/>
      <c r="B219" s="60"/>
      <c r="C219" s="60"/>
      <c r="D219" s="145"/>
      <c r="E219" s="2"/>
      <c r="F219" s="2"/>
      <c r="G219" s="2"/>
      <c r="H219" s="2"/>
      <c r="I219" s="154"/>
      <c r="J219" s="2"/>
      <c r="K219" s="2"/>
      <c r="L219" s="2"/>
      <c r="M219" s="2"/>
      <c r="N219" s="2"/>
      <c r="O219" s="2"/>
      <c r="P219" s="2"/>
      <c r="Q219" s="2"/>
      <c r="R219" s="2"/>
      <c r="S219" s="2"/>
      <c r="T219" s="2"/>
      <c r="U219" s="2"/>
      <c r="V219" s="2"/>
      <c r="W219" s="2"/>
      <c r="X219" s="2"/>
      <c r="Y219" s="2"/>
      <c r="Z219" s="2"/>
      <c r="AA219" s="2"/>
      <c r="AB219" s="2"/>
      <c r="AC219" s="2"/>
      <c r="AD219" s="2"/>
      <c r="AE219" s="2"/>
    </row>
    <row r="220" spans="1:31">
      <c r="A220" s="35" t="s">
        <v>174</v>
      </c>
      <c r="B220" s="60"/>
      <c r="C220" s="60"/>
      <c r="D220" s="145"/>
      <c r="E220" s="2"/>
      <c r="F220" s="2"/>
      <c r="G220" s="2"/>
      <c r="H220" s="2"/>
      <c r="I220" s="154"/>
      <c r="J220" s="2"/>
      <c r="K220" s="2"/>
      <c r="L220" s="2"/>
      <c r="M220" s="2"/>
      <c r="N220" s="2"/>
      <c r="O220" s="2"/>
      <c r="P220" s="2"/>
      <c r="Q220" s="2"/>
      <c r="R220" s="2"/>
      <c r="S220" s="2"/>
      <c r="T220" s="2"/>
      <c r="U220" s="2"/>
      <c r="V220" s="2"/>
      <c r="W220" s="2"/>
      <c r="X220" s="2"/>
      <c r="Y220" s="2"/>
      <c r="Z220" s="2"/>
      <c r="AA220" s="2"/>
      <c r="AB220" s="2"/>
      <c r="AC220" s="2"/>
      <c r="AD220" s="2"/>
      <c r="AE220" s="2"/>
    </row>
    <row r="221" spans="1:31" ht="14.25">
      <c r="A221" s="44" t="s">
        <v>133</v>
      </c>
      <c r="B221" s="44"/>
      <c r="C221" s="44"/>
      <c r="D221" s="44"/>
      <c r="E221" s="44"/>
      <c r="F221" s="44"/>
      <c r="G221" s="44"/>
      <c r="H221" s="2"/>
      <c r="I221" s="154"/>
      <c r="J221" s="2"/>
      <c r="K221" s="2"/>
      <c r="L221" s="2"/>
      <c r="M221" s="2"/>
      <c r="N221" s="2"/>
      <c r="O221" s="2"/>
      <c r="P221" s="2"/>
      <c r="Q221" s="2"/>
      <c r="R221" s="2"/>
      <c r="S221" s="2"/>
      <c r="T221" s="2"/>
      <c r="U221" s="2"/>
      <c r="V221" s="2"/>
      <c r="W221" s="2"/>
      <c r="X221" s="2"/>
      <c r="Y221" s="2"/>
      <c r="Z221" s="2"/>
      <c r="AA221" s="2"/>
      <c r="AB221" s="2"/>
      <c r="AC221" s="2"/>
      <c r="AD221" s="2"/>
      <c r="AE221" s="2"/>
    </row>
    <row r="222" spans="1:31" ht="60" customHeight="1">
      <c r="A222" s="61"/>
      <c r="B222" s="30" t="s">
        <v>109</v>
      </c>
      <c r="C222" s="30" t="s">
        <v>237</v>
      </c>
      <c r="D222" s="30"/>
      <c r="E222" s="171"/>
      <c r="F222" s="2"/>
      <c r="G222" s="200" t="s">
        <v>164</v>
      </c>
      <c r="H222" s="216"/>
      <c r="I222" s="234">
        <f>C226</f>
        <v>0</v>
      </c>
      <c r="J222" s="2"/>
      <c r="K222" s="2"/>
      <c r="L222" s="2"/>
      <c r="M222" s="2"/>
      <c r="N222" s="2"/>
      <c r="O222" s="2"/>
      <c r="P222" s="2"/>
      <c r="Q222" s="2"/>
      <c r="R222" s="2"/>
      <c r="S222" s="2"/>
      <c r="T222" s="2"/>
      <c r="U222" s="2"/>
      <c r="V222" s="2"/>
      <c r="W222" s="2"/>
      <c r="X222" s="2"/>
      <c r="Y222" s="2"/>
      <c r="Z222" s="2"/>
      <c r="AA222" s="2"/>
      <c r="AB222" s="2"/>
      <c r="AC222" s="2"/>
      <c r="AD222" s="2"/>
      <c r="AE222" s="2"/>
    </row>
    <row r="223" spans="1:31">
      <c r="A223" s="50" t="s">
        <v>24</v>
      </c>
      <c r="B223" s="91"/>
      <c r="C223" s="124">
        <f>IFERROR(P6*0.028/AA6*B223,0)</f>
        <v>0</v>
      </c>
      <c r="D223" s="149"/>
      <c r="E223" s="70"/>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row>
    <row r="224" spans="1:31">
      <c r="A224" s="50" t="s">
        <v>272</v>
      </c>
      <c r="B224" s="91"/>
      <c r="C224" s="124">
        <f>IFERROR(P6*0.028/AA6*B224,0)</f>
        <v>0</v>
      </c>
      <c r="D224" s="149"/>
      <c r="E224" s="70"/>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row>
    <row r="225" spans="1:31" ht="14.25">
      <c r="A225" s="50" t="s">
        <v>273</v>
      </c>
      <c r="B225" s="93"/>
      <c r="C225" s="125">
        <f>IFERROR(P6*0.028/AA6*B225,0)</f>
        <v>0</v>
      </c>
      <c r="D225" s="150"/>
      <c r="E225" s="70"/>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row>
    <row r="226" spans="1:31" ht="14.25">
      <c r="A226" s="60"/>
      <c r="B226" s="94" t="s">
        <v>99</v>
      </c>
      <c r="C226" s="126">
        <f>SUM(C223:D225)</f>
        <v>0</v>
      </c>
      <c r="D226" s="151"/>
      <c r="E226" s="70"/>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row>
    <row r="227" spans="1:31">
      <c r="A227" s="44" t="s">
        <v>134</v>
      </c>
      <c r="B227" s="44"/>
      <c r="C227" s="44"/>
      <c r="D227" s="44"/>
      <c r="E227" s="44"/>
      <c r="F227" s="44"/>
      <c r="G227" s="44"/>
      <c r="H227" s="2"/>
      <c r="I227" s="154"/>
      <c r="J227" s="2"/>
      <c r="K227" s="2"/>
      <c r="L227" s="2"/>
      <c r="M227" s="2"/>
      <c r="N227" s="2"/>
      <c r="O227" s="2"/>
      <c r="P227" s="2"/>
      <c r="Q227" s="2"/>
      <c r="R227" s="2"/>
      <c r="S227" s="2"/>
      <c r="T227" s="2"/>
      <c r="U227" s="2"/>
      <c r="V227" s="2"/>
      <c r="W227" s="2"/>
      <c r="X227" s="2"/>
      <c r="Y227" s="2"/>
      <c r="Z227" s="2"/>
      <c r="AA227" s="2"/>
      <c r="AB227" s="2"/>
      <c r="AC227" s="2"/>
      <c r="AD227" s="2"/>
      <c r="AE227" s="2"/>
    </row>
    <row r="228" spans="1:31">
      <c r="A228" s="44" t="s">
        <v>67</v>
      </c>
      <c r="B228" s="44"/>
      <c r="C228" s="44"/>
      <c r="D228" s="44"/>
      <c r="E228" s="44"/>
      <c r="F228" s="44"/>
      <c r="G228" s="44"/>
      <c r="H228" s="2"/>
      <c r="I228" s="154"/>
      <c r="J228" s="2"/>
      <c r="K228" s="2"/>
      <c r="L228" s="2"/>
      <c r="M228" s="2"/>
      <c r="N228" s="2"/>
      <c r="O228" s="2"/>
      <c r="P228" s="2"/>
      <c r="Q228" s="2"/>
      <c r="R228" s="2"/>
      <c r="S228" s="2"/>
      <c r="T228" s="2"/>
      <c r="U228" s="2"/>
      <c r="V228" s="2"/>
      <c r="W228" s="2"/>
      <c r="X228" s="2"/>
      <c r="Y228" s="2"/>
      <c r="Z228" s="2"/>
      <c r="AA228" s="2"/>
      <c r="AB228" s="2"/>
      <c r="AC228" s="2"/>
      <c r="AD228" s="2"/>
      <c r="AE228" s="2"/>
    </row>
    <row r="229" spans="1:31">
      <c r="A229" s="44"/>
      <c r="B229" s="60"/>
      <c r="C229" s="60"/>
      <c r="D229" s="145"/>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row>
    <row r="230" spans="1:31">
      <c r="A230" s="35" t="s">
        <v>113</v>
      </c>
      <c r="B230" s="60"/>
      <c r="C230" s="60"/>
      <c r="D230" s="145"/>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row>
    <row r="231" spans="1:31">
      <c r="A231" s="53" t="s">
        <v>150</v>
      </c>
      <c r="B231" s="2"/>
      <c r="C231" s="2"/>
      <c r="D231" s="2"/>
      <c r="E231" s="2"/>
      <c r="F231" s="2"/>
      <c r="G231" s="201"/>
      <c r="H231" s="196"/>
      <c r="I231" s="196"/>
      <c r="J231" s="2"/>
      <c r="K231" s="2"/>
      <c r="L231" s="2"/>
      <c r="M231" s="2"/>
      <c r="N231" s="2"/>
      <c r="O231" s="2"/>
      <c r="P231" s="2"/>
      <c r="Q231" s="2"/>
      <c r="R231" s="2"/>
      <c r="S231" s="2"/>
      <c r="T231" s="2"/>
      <c r="U231" s="2"/>
      <c r="V231" s="2"/>
      <c r="W231" s="2"/>
      <c r="X231" s="2"/>
      <c r="Y231" s="2"/>
      <c r="Z231" s="2"/>
      <c r="AA231" s="2"/>
      <c r="AB231" s="2"/>
      <c r="AC231" s="2"/>
      <c r="AD231" s="2"/>
      <c r="AE231" s="2"/>
    </row>
    <row r="232" spans="1:31">
      <c r="A232" s="36" t="s">
        <v>135</v>
      </c>
      <c r="B232" s="60"/>
      <c r="C232" s="60"/>
      <c r="D232" s="145"/>
      <c r="E232" s="2"/>
      <c r="F232" s="2"/>
      <c r="G232" s="40"/>
      <c r="H232" s="40"/>
      <c r="I232" s="40"/>
      <c r="J232" s="2"/>
      <c r="K232" s="2"/>
      <c r="L232" s="2"/>
      <c r="M232" s="2"/>
      <c r="N232" s="2"/>
      <c r="O232" s="2"/>
      <c r="P232" s="2"/>
      <c r="Q232" s="2"/>
      <c r="R232" s="2"/>
      <c r="S232" s="2"/>
      <c r="T232" s="2"/>
      <c r="U232" s="2"/>
      <c r="V232" s="2"/>
      <c r="W232" s="2"/>
      <c r="X232" s="2"/>
      <c r="Y232" s="2"/>
      <c r="Z232" s="2"/>
      <c r="AA232" s="2"/>
      <c r="AB232" s="2"/>
      <c r="AC232" s="2"/>
      <c r="AD232" s="2"/>
      <c r="AE232" s="2"/>
    </row>
    <row r="233" spans="1:31">
      <c r="A233" s="36" t="s">
        <v>118</v>
      </c>
      <c r="B233" s="60"/>
      <c r="C233" s="60"/>
      <c r="D233" s="145"/>
      <c r="E233" s="2"/>
      <c r="F233" s="2"/>
      <c r="G233" s="40"/>
      <c r="H233" s="40"/>
      <c r="I233" s="2"/>
      <c r="J233" s="2"/>
      <c r="K233" s="2"/>
      <c r="L233" s="2"/>
      <c r="M233" s="2"/>
      <c r="N233" s="2"/>
      <c r="O233" s="2"/>
      <c r="P233" s="2"/>
      <c r="Q233" s="2"/>
      <c r="R233" s="2"/>
      <c r="S233" s="2"/>
      <c r="T233" s="2"/>
      <c r="U233" s="2"/>
      <c r="V233" s="2"/>
      <c r="W233" s="2"/>
      <c r="X233" s="2"/>
      <c r="Y233" s="2"/>
      <c r="Z233" s="2"/>
      <c r="AA233" s="2"/>
      <c r="AB233" s="2"/>
      <c r="AC233" s="2"/>
      <c r="AD233" s="2"/>
      <c r="AE233" s="2"/>
    </row>
    <row r="234" spans="1:31" ht="14.25">
      <c r="A234" s="36" t="s">
        <v>17</v>
      </c>
      <c r="B234" s="60"/>
      <c r="C234" s="60"/>
      <c r="D234" s="145"/>
      <c r="E234" s="2"/>
      <c r="F234" s="2"/>
      <c r="G234" s="40"/>
      <c r="H234" s="2"/>
      <c r="I234" s="2"/>
      <c r="J234" s="2"/>
      <c r="K234" s="2"/>
      <c r="L234" s="2"/>
      <c r="M234" s="2"/>
      <c r="N234" s="2"/>
      <c r="O234" s="2"/>
      <c r="P234" s="2"/>
      <c r="Q234" s="2"/>
      <c r="R234" s="2"/>
      <c r="S234" s="2"/>
      <c r="T234" s="2"/>
      <c r="U234" s="2"/>
      <c r="V234" s="2"/>
      <c r="W234" s="2"/>
      <c r="X234" s="2"/>
      <c r="Y234" s="2"/>
      <c r="Z234" s="2"/>
      <c r="AA234" s="2"/>
      <c r="AB234" s="2"/>
      <c r="AC234" s="2"/>
      <c r="AD234" s="2"/>
      <c r="AE234" s="2"/>
    </row>
    <row r="235" spans="1:31" ht="33.75" customHeight="1">
      <c r="A235" s="64" t="s">
        <v>55</v>
      </c>
      <c r="B235" s="95"/>
      <c r="C235" s="127" t="s">
        <v>238</v>
      </c>
      <c r="D235" s="152"/>
      <c r="E235" s="172"/>
      <c r="F235" s="44"/>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row>
    <row r="236" spans="1:31" ht="14.25">
      <c r="A236" s="65">
        <f>P6</f>
        <v>0</v>
      </c>
      <c r="B236" s="96"/>
      <c r="C236" s="128">
        <f>IFERROR(A236*0.28*0.3,0)</f>
        <v>0</v>
      </c>
      <c r="D236" s="153"/>
      <c r="E236" s="173"/>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row>
    <row r="237" spans="1:31">
      <c r="A237" s="36" t="s">
        <v>136</v>
      </c>
      <c r="B237" s="60"/>
      <c r="C237" s="60"/>
      <c r="D237" s="145"/>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row>
    <row r="238" spans="1:31">
      <c r="A238" s="43" t="s">
        <v>125</v>
      </c>
      <c r="B238" s="87"/>
      <c r="C238" s="116"/>
      <c r="D238" s="135"/>
      <c r="E238" s="135"/>
      <c r="F238" s="36"/>
      <c r="G238" s="135"/>
      <c r="H238" s="135"/>
      <c r="I238" s="36"/>
      <c r="J238" s="36"/>
      <c r="K238" s="36"/>
      <c r="L238" s="36"/>
      <c r="M238" s="36"/>
      <c r="N238" s="36"/>
      <c r="O238" s="36"/>
      <c r="P238" s="36"/>
      <c r="Q238" s="36"/>
      <c r="R238" s="36"/>
      <c r="S238" s="36"/>
      <c r="T238" s="36"/>
      <c r="U238" s="36"/>
    </row>
    <row r="239" spans="1:31">
      <c r="A239" s="36" t="s">
        <v>14</v>
      </c>
      <c r="B239" s="60"/>
      <c r="C239" s="60"/>
      <c r="D239" s="145"/>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row>
    <row r="240" spans="1:31">
      <c r="A240" s="36"/>
      <c r="B240" s="60"/>
      <c r="C240" s="60"/>
      <c r="D240" s="145"/>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row>
    <row r="241" spans="1:31">
      <c r="A241" s="36"/>
      <c r="B241" s="60"/>
      <c r="C241" s="60"/>
      <c r="D241" s="145"/>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row>
    <row r="242" spans="1:31" ht="13.5" customHeight="1">
      <c r="A242" s="5" t="s">
        <v>176</v>
      </c>
      <c r="B242" s="5"/>
      <c r="C242" s="5"/>
      <c r="D242" s="5"/>
      <c r="E242" s="5"/>
      <c r="F242" s="5"/>
      <c r="G242" s="5"/>
      <c r="H242" s="5"/>
      <c r="I242" s="2"/>
      <c r="J242" s="2"/>
      <c r="K242" s="2"/>
      <c r="L242" s="2"/>
      <c r="M242" s="2"/>
      <c r="N242" s="2"/>
      <c r="O242" s="2"/>
      <c r="P242" s="2"/>
      <c r="Q242" s="2"/>
      <c r="R242" s="2"/>
      <c r="S242" s="2"/>
      <c r="T242" s="2"/>
      <c r="U242" s="2"/>
      <c r="V242" s="2"/>
      <c r="W242" s="2"/>
      <c r="X242" s="2"/>
      <c r="Y242" s="2"/>
      <c r="Z242" s="2"/>
      <c r="AA242" s="2"/>
      <c r="AB242" s="2"/>
      <c r="AC242" s="2"/>
      <c r="AD242" s="2"/>
      <c r="AE242" s="2"/>
    </row>
    <row r="243" spans="1:31" ht="13.5" customHeight="1">
      <c r="A243" s="5"/>
      <c r="B243" s="5"/>
      <c r="C243" s="5"/>
      <c r="D243" s="5"/>
      <c r="E243" s="5"/>
      <c r="F243" s="5"/>
      <c r="G243" s="5"/>
      <c r="H243" s="5"/>
      <c r="I243" s="2"/>
      <c r="J243" s="2"/>
      <c r="K243" s="2"/>
      <c r="L243" s="2"/>
      <c r="M243" s="2"/>
      <c r="N243" s="2"/>
      <c r="O243" s="2"/>
      <c r="P243" s="2"/>
      <c r="Q243" s="2"/>
      <c r="R243" s="2"/>
      <c r="S243" s="2"/>
      <c r="T243" s="2"/>
      <c r="U243" s="2"/>
      <c r="V243" s="2"/>
      <c r="W243" s="2"/>
      <c r="X243" s="2"/>
      <c r="Y243" s="2"/>
      <c r="Z243" s="2"/>
      <c r="AA243" s="2"/>
      <c r="AB243" s="2"/>
      <c r="AC243" s="2"/>
      <c r="AD243" s="2"/>
      <c r="AE243" s="2"/>
    </row>
    <row r="244" spans="1:31" ht="17.25" customHeight="1">
      <c r="A244" s="5" t="s">
        <v>177</v>
      </c>
      <c r="B244" s="5"/>
      <c r="C244" s="5"/>
      <c r="D244" s="5"/>
      <c r="E244" s="5"/>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row>
    <row r="245" spans="1:31" ht="13.5" customHeight="1">
      <c r="A245" s="2" t="s">
        <v>178</v>
      </c>
      <c r="B245" s="5"/>
      <c r="C245" s="5"/>
      <c r="D245" s="5"/>
      <c r="E245" s="5"/>
      <c r="F245" s="5"/>
      <c r="G245" s="5"/>
      <c r="H245" s="5"/>
      <c r="I245" s="2"/>
      <c r="J245" s="2"/>
      <c r="K245" s="2"/>
      <c r="L245" s="2"/>
      <c r="M245" s="2"/>
      <c r="N245" s="2"/>
      <c r="O245" s="2"/>
      <c r="P245" s="2"/>
      <c r="Q245" s="2"/>
      <c r="R245" s="2"/>
      <c r="S245" s="2"/>
      <c r="T245" s="2"/>
      <c r="U245" s="2"/>
      <c r="V245" s="2"/>
      <c r="W245" s="2"/>
      <c r="X245" s="2"/>
      <c r="Y245" s="2"/>
      <c r="Z245" s="2"/>
      <c r="AA245" s="2"/>
      <c r="AB245" s="2"/>
      <c r="AC245" s="2"/>
      <c r="AD245" s="2"/>
      <c r="AE245" s="2"/>
    </row>
    <row r="246" spans="1:31" ht="18">
      <c r="A246" s="66" t="s">
        <v>239</v>
      </c>
      <c r="B246" s="97"/>
      <c r="C246" s="97"/>
      <c r="D246" s="97"/>
      <c r="E246" s="97"/>
      <c r="F246" s="97"/>
      <c r="G246" s="97"/>
      <c r="H246" s="97"/>
      <c r="I246" s="97"/>
      <c r="J246" s="97"/>
      <c r="K246" s="97"/>
      <c r="L246" s="97"/>
      <c r="M246" s="280">
        <f>IFERROR(H73+H118,0)</f>
        <v>0</v>
      </c>
      <c r="N246" s="233"/>
      <c r="O246" s="2"/>
      <c r="P246" s="2"/>
      <c r="Q246" s="2"/>
      <c r="R246" s="2"/>
      <c r="S246" s="2"/>
      <c r="T246" s="2"/>
      <c r="U246" s="2"/>
      <c r="V246" s="2"/>
      <c r="W246" s="2"/>
      <c r="X246" s="2"/>
      <c r="Y246" s="2"/>
      <c r="Z246" s="2"/>
      <c r="AA246" s="2"/>
      <c r="AB246" s="2"/>
      <c r="AC246" s="2"/>
      <c r="AD246" s="2"/>
      <c r="AE246" s="2"/>
    </row>
    <row r="247" spans="1:31" s="3" customFormat="1" ht="13.5" customHeight="1">
      <c r="A247" s="67" t="s">
        <v>157</v>
      </c>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c r="Z247" s="11"/>
      <c r="AA247" s="11"/>
      <c r="AB247" s="11"/>
      <c r="AC247" s="11"/>
      <c r="AD247" s="11"/>
      <c r="AE247" s="11"/>
    </row>
    <row r="248" spans="1:31" s="3" customFormat="1" ht="15">
      <c r="A248" s="67"/>
      <c r="B248" s="67"/>
      <c r="C248" s="67"/>
      <c r="D248" s="67"/>
      <c r="E248" s="67"/>
      <c r="F248" s="67"/>
      <c r="G248" s="67"/>
      <c r="H248" s="67"/>
      <c r="I248" s="67"/>
      <c r="J248" s="67"/>
      <c r="K248" s="67"/>
      <c r="L248" s="67"/>
      <c r="M248" s="281"/>
      <c r="N248" s="268"/>
      <c r="O248" s="11"/>
      <c r="P248" s="11"/>
      <c r="Q248" s="11"/>
      <c r="R248" s="11"/>
      <c r="S248" s="11"/>
      <c r="T248" s="11"/>
      <c r="U248" s="11"/>
      <c r="V248" s="11"/>
      <c r="W248" s="11"/>
      <c r="X248" s="11"/>
      <c r="Y248" s="11"/>
      <c r="Z248" s="11"/>
      <c r="AA248" s="11"/>
      <c r="AB248" s="11"/>
      <c r="AC248" s="11"/>
      <c r="AD248" s="11"/>
      <c r="AE248" s="11"/>
    </row>
    <row r="249" spans="1:31" ht="18">
      <c r="A249" s="66" t="s">
        <v>240</v>
      </c>
      <c r="B249" s="97"/>
      <c r="C249" s="97"/>
      <c r="D249" s="97"/>
      <c r="E249" s="97"/>
      <c r="F249" s="97"/>
      <c r="G249" s="97"/>
      <c r="H249" s="97"/>
      <c r="I249" s="97"/>
      <c r="J249" s="97"/>
      <c r="K249" s="97"/>
      <c r="L249" s="97"/>
      <c r="M249" s="280">
        <f>IF(K4="",0,I134+H154+AD152+O172+Q190+D201+I211+I222+C236)</f>
        <v>0</v>
      </c>
      <c r="N249" s="233"/>
      <c r="O249" s="2"/>
      <c r="P249" s="2"/>
      <c r="Q249" s="2"/>
      <c r="R249" s="2"/>
      <c r="S249" s="2"/>
      <c r="T249" s="2"/>
      <c r="U249" s="2"/>
      <c r="V249" s="2"/>
      <c r="W249" s="2"/>
      <c r="X249" s="2"/>
      <c r="Y249" s="2"/>
      <c r="Z249" s="2"/>
      <c r="AA249" s="2"/>
      <c r="AB249" s="2"/>
      <c r="AC249" s="2"/>
      <c r="AD249" s="2"/>
      <c r="AE249" s="2"/>
    </row>
    <row r="250" spans="1:31" ht="17.25">
      <c r="A250" s="68"/>
      <c r="B250" s="68"/>
      <c r="C250" s="68"/>
      <c r="D250" s="68"/>
      <c r="E250" s="68"/>
      <c r="F250" s="68"/>
      <c r="G250" s="68"/>
      <c r="H250" s="68"/>
      <c r="I250" s="68"/>
      <c r="J250" s="68"/>
      <c r="K250" s="68"/>
      <c r="L250" s="68"/>
      <c r="M250" s="281"/>
      <c r="N250" s="268"/>
      <c r="O250" s="2"/>
      <c r="P250" s="2"/>
      <c r="Q250" s="2"/>
      <c r="R250" s="2"/>
      <c r="S250" s="2"/>
      <c r="T250" s="2"/>
      <c r="U250" s="2"/>
      <c r="V250" s="2"/>
      <c r="W250" s="2"/>
      <c r="X250" s="2"/>
      <c r="Y250" s="2"/>
      <c r="Z250" s="2"/>
      <c r="AA250" s="2"/>
      <c r="AB250" s="2"/>
      <c r="AC250" s="2"/>
      <c r="AD250" s="2"/>
      <c r="AE250" s="2"/>
    </row>
    <row r="251" spans="1:31">
      <c r="A251" s="36"/>
      <c r="B251" s="98"/>
      <c r="C251" s="98"/>
      <c r="D251" s="145"/>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row>
    <row r="252" spans="1:31" ht="17.25">
      <c r="A252" s="46" t="s">
        <v>152</v>
      </c>
      <c r="B252" s="9"/>
    </row>
    <row r="253" spans="1:31" ht="14.25" customHeight="1">
      <c r="A253" s="29" t="s">
        <v>313</v>
      </c>
      <c r="B253" s="9"/>
    </row>
    <row r="254" spans="1:31" ht="15">
      <c r="A254" s="1" t="s">
        <v>35</v>
      </c>
      <c r="H254" s="9" t="s">
        <v>154</v>
      </c>
      <c r="N254" s="1" t="s">
        <v>110</v>
      </c>
      <c r="Y254" s="9" t="s">
        <v>33</v>
      </c>
    </row>
    <row r="255" spans="1:31" ht="14.25">
      <c r="A255" s="69"/>
      <c r="B255" s="17" t="s">
        <v>111</v>
      </c>
      <c r="C255" s="17"/>
      <c r="D255" s="154" t="s">
        <v>64</v>
      </c>
      <c r="E255" s="174">
        <f>K4</f>
        <v>0</v>
      </c>
      <c r="F255" s="174"/>
      <c r="G255" s="154" t="s">
        <v>112</v>
      </c>
      <c r="H255" s="217" t="s">
        <v>244</v>
      </c>
      <c r="I255" s="235"/>
      <c r="J255" s="235"/>
      <c r="K255" s="257"/>
      <c r="M255" s="69"/>
      <c r="N255" s="293"/>
      <c r="O255" s="308" t="s">
        <v>10</v>
      </c>
      <c r="P255" s="308"/>
      <c r="Q255" s="308"/>
      <c r="R255" s="308"/>
      <c r="S255" s="308"/>
      <c r="T255" s="154" t="s">
        <v>64</v>
      </c>
      <c r="U255" s="174">
        <f>K4</f>
        <v>0</v>
      </c>
      <c r="V255" s="174"/>
      <c r="W255" s="174"/>
      <c r="X255" s="154" t="s">
        <v>64</v>
      </c>
      <c r="Y255" s="217" t="s">
        <v>8</v>
      </c>
      <c r="Z255" s="235"/>
      <c r="AA255" s="235"/>
      <c r="AB255" s="235"/>
      <c r="AC255" s="235"/>
      <c r="AD255" s="257"/>
    </row>
    <row r="256" spans="1:31" ht="14.25">
      <c r="A256" s="70"/>
      <c r="B256" s="99" t="s">
        <v>262</v>
      </c>
      <c r="C256" s="99"/>
      <c r="D256" s="154"/>
      <c r="E256" s="175">
        <f>P8</f>
        <v>0</v>
      </c>
      <c r="F256" s="175"/>
      <c r="G256" s="154"/>
      <c r="H256" s="338">
        <f>IFERROR(E255/E256,0)</f>
        <v>0</v>
      </c>
      <c r="I256" s="339"/>
      <c r="J256" s="339"/>
      <c r="K256" s="353"/>
      <c r="N256" s="294"/>
      <c r="O256" s="116" t="s">
        <v>116</v>
      </c>
      <c r="P256" s="116"/>
      <c r="Q256" s="116"/>
      <c r="R256" s="116"/>
      <c r="S256" s="116"/>
      <c r="T256" s="154"/>
      <c r="U256" s="331">
        <f>AE8</f>
        <v>0</v>
      </c>
      <c r="V256" s="331"/>
      <c r="W256" s="331"/>
      <c r="X256" s="154"/>
      <c r="Y256" s="338">
        <f>IFERROR(U255/U256,0)</f>
        <v>0</v>
      </c>
      <c r="Z256" s="339"/>
      <c r="AA256" s="339"/>
      <c r="AB256" s="339"/>
      <c r="AC256" s="339"/>
      <c r="AD256" s="353"/>
    </row>
    <row r="257" spans="1:30">
      <c r="A257" s="71"/>
      <c r="B257" s="71"/>
      <c r="C257" s="71"/>
      <c r="D257" s="71"/>
      <c r="E257" s="71"/>
      <c r="F257" s="71"/>
      <c r="G257" s="71"/>
      <c r="H257" s="71"/>
      <c r="I257" s="71"/>
      <c r="J257" s="71"/>
      <c r="K257" s="71"/>
    </row>
    <row r="258" spans="1:30" ht="14.25" customHeight="1">
      <c r="A258" s="29" t="s">
        <v>158</v>
      </c>
      <c r="B258" s="9"/>
    </row>
    <row r="259" spans="1:30" ht="15">
      <c r="A259" s="1" t="s">
        <v>35</v>
      </c>
      <c r="H259" s="9" t="s">
        <v>159</v>
      </c>
      <c r="N259" s="1" t="s">
        <v>110</v>
      </c>
      <c r="Y259" s="9" t="s">
        <v>33</v>
      </c>
    </row>
    <row r="260" spans="1:30" ht="14.25">
      <c r="A260" s="69"/>
      <c r="B260" s="17" t="s">
        <v>111</v>
      </c>
      <c r="C260" s="17"/>
      <c r="D260" s="154" t="s">
        <v>64</v>
      </c>
      <c r="E260" s="174">
        <f>K4</f>
        <v>0</v>
      </c>
      <c r="F260" s="174"/>
      <c r="G260" s="154" t="s">
        <v>112</v>
      </c>
      <c r="H260" s="217" t="s">
        <v>244</v>
      </c>
      <c r="I260" s="235"/>
      <c r="J260" s="235"/>
      <c r="K260" s="257"/>
      <c r="M260" s="69"/>
      <c r="N260" s="293"/>
      <c r="O260" s="308" t="s">
        <v>10</v>
      </c>
      <c r="P260" s="308"/>
      <c r="Q260" s="308"/>
      <c r="R260" s="308"/>
      <c r="S260" s="308"/>
      <c r="T260" s="154" t="s">
        <v>64</v>
      </c>
      <c r="U260" s="174">
        <f>K4</f>
        <v>0</v>
      </c>
      <c r="V260" s="174"/>
      <c r="W260" s="174"/>
      <c r="X260" s="154" t="s">
        <v>64</v>
      </c>
      <c r="Y260" s="217" t="s">
        <v>8</v>
      </c>
      <c r="Z260" s="235"/>
      <c r="AA260" s="235"/>
      <c r="AB260" s="235"/>
      <c r="AC260" s="235"/>
      <c r="AD260" s="257"/>
    </row>
    <row r="261" spans="1:30" ht="14.25">
      <c r="A261" s="70"/>
      <c r="B261" s="100" t="s">
        <v>241</v>
      </c>
      <c r="C261" s="100"/>
      <c r="D261" s="154"/>
      <c r="E261" s="175">
        <f>P8-M249</f>
        <v>0</v>
      </c>
      <c r="F261" s="175"/>
      <c r="G261" s="154"/>
      <c r="H261" s="338">
        <f>IFERROR(E260/E261,0)</f>
        <v>0</v>
      </c>
      <c r="I261" s="339"/>
      <c r="J261" s="339"/>
      <c r="K261" s="353"/>
      <c r="N261" s="294"/>
      <c r="O261" s="309" t="s">
        <v>285</v>
      </c>
      <c r="P261" s="309"/>
      <c r="Q261" s="309"/>
      <c r="R261" s="309"/>
      <c r="S261" s="309"/>
      <c r="T261" s="154"/>
      <c r="U261" s="331">
        <f>AE8-(I150+AB150+AB151)</f>
        <v>0</v>
      </c>
      <c r="V261" s="331"/>
      <c r="W261" s="331"/>
      <c r="X261" s="154"/>
      <c r="Y261" s="338">
        <f>IFERROR(U260/U261,0)</f>
        <v>0</v>
      </c>
      <c r="Z261" s="339"/>
      <c r="AA261" s="339"/>
      <c r="AB261" s="339"/>
      <c r="AC261" s="339"/>
      <c r="AD261" s="353"/>
    </row>
    <row r="262" spans="1:30">
      <c r="A262" s="72"/>
      <c r="B262" s="101"/>
      <c r="C262" s="101"/>
      <c r="D262" s="72"/>
      <c r="E262" s="72"/>
      <c r="F262" s="72"/>
      <c r="G262" s="72"/>
      <c r="H262" s="72"/>
      <c r="I262" s="72"/>
      <c r="J262" s="72"/>
      <c r="K262" s="259"/>
    </row>
    <row r="263" spans="1:30">
      <c r="A263" s="2"/>
      <c r="B263" s="2"/>
      <c r="C263" s="2"/>
      <c r="D263" s="2"/>
      <c r="E263" s="2"/>
      <c r="F263" s="2"/>
      <c r="G263" s="2"/>
      <c r="H263" s="2"/>
      <c r="I263" s="2"/>
      <c r="J263" s="2"/>
      <c r="K263" s="2"/>
      <c r="L263" s="2"/>
      <c r="M263" s="2"/>
      <c r="N263" s="2"/>
      <c r="O263" s="2"/>
      <c r="P263" s="2"/>
      <c r="Q263" s="2"/>
      <c r="R263" s="2"/>
      <c r="S263" s="2"/>
      <c r="T263" s="2"/>
      <c r="U263" s="2"/>
      <c r="V263" s="2"/>
      <c r="W263" s="2"/>
    </row>
  </sheetData>
  <mergeCells count="373">
    <mergeCell ref="A1:AD1"/>
    <mergeCell ref="A2:N2"/>
    <mergeCell ref="A3:B3"/>
    <mergeCell ref="B4:E4"/>
    <mergeCell ref="H4:J4"/>
    <mergeCell ref="V4:AE4"/>
    <mergeCell ref="V5:X5"/>
    <mergeCell ref="Y5:Z5"/>
    <mergeCell ref="AA5:AC5"/>
    <mergeCell ref="N6:O6"/>
    <mergeCell ref="P6:U6"/>
    <mergeCell ref="V6:X6"/>
    <mergeCell ref="Y6:Z6"/>
    <mergeCell ref="AA6:AC6"/>
    <mergeCell ref="B7:K7"/>
    <mergeCell ref="N7:O7"/>
    <mergeCell ref="P7:U7"/>
    <mergeCell ref="V7:X7"/>
    <mergeCell ref="Y7:Z7"/>
    <mergeCell ref="AA7:AC7"/>
    <mergeCell ref="N8:O8"/>
    <mergeCell ref="P8:U8"/>
    <mergeCell ref="V8:X8"/>
    <mergeCell ref="Y8:Z8"/>
    <mergeCell ref="AA8:AD8"/>
    <mergeCell ref="A20:F20"/>
    <mergeCell ref="A21:E21"/>
    <mergeCell ref="A23:B23"/>
    <mergeCell ref="G23:H23"/>
    <mergeCell ref="A24:B24"/>
    <mergeCell ref="A25:B25"/>
    <mergeCell ref="A26:B26"/>
    <mergeCell ref="B31:C31"/>
    <mergeCell ref="D31:E31"/>
    <mergeCell ref="F31:G31"/>
    <mergeCell ref="H31:I31"/>
    <mergeCell ref="J31:L31"/>
    <mergeCell ref="B32:C32"/>
    <mergeCell ref="D32:E32"/>
    <mergeCell ref="F32:G32"/>
    <mergeCell ref="H32:I32"/>
    <mergeCell ref="J32:L32"/>
    <mergeCell ref="B33:C33"/>
    <mergeCell ref="D33:E33"/>
    <mergeCell ref="F33:G33"/>
    <mergeCell ref="H33:I33"/>
    <mergeCell ref="J33:L33"/>
    <mergeCell ref="B34:C34"/>
    <mergeCell ref="D34:E34"/>
    <mergeCell ref="F34:G34"/>
    <mergeCell ref="H34:I34"/>
    <mergeCell ref="J34:L34"/>
    <mergeCell ref="B35:C35"/>
    <mergeCell ref="D35:E35"/>
    <mergeCell ref="F35:G35"/>
    <mergeCell ref="H35:I35"/>
    <mergeCell ref="J35:L35"/>
    <mergeCell ref="H36:I36"/>
    <mergeCell ref="J36:L36"/>
    <mergeCell ref="B39:C39"/>
    <mergeCell ref="D39:E39"/>
    <mergeCell ref="F39:G39"/>
    <mergeCell ref="H39:I39"/>
    <mergeCell ref="J39:L39"/>
    <mergeCell ref="B40:C40"/>
    <mergeCell ref="D40:E40"/>
    <mergeCell ref="F40:G40"/>
    <mergeCell ref="H40:I40"/>
    <mergeCell ref="J40:L40"/>
    <mergeCell ref="B41:C41"/>
    <mergeCell ref="D41:E41"/>
    <mergeCell ref="F41:G41"/>
    <mergeCell ref="H41:I41"/>
    <mergeCell ref="J41:L41"/>
    <mergeCell ref="B42:C42"/>
    <mergeCell ref="D42:E42"/>
    <mergeCell ref="F42:G42"/>
    <mergeCell ref="H42:I42"/>
    <mergeCell ref="J42:L42"/>
    <mergeCell ref="B43:C43"/>
    <mergeCell ref="D43:E43"/>
    <mergeCell ref="F43:G43"/>
    <mergeCell ref="H43:I43"/>
    <mergeCell ref="J43:L43"/>
    <mergeCell ref="H44:I44"/>
    <mergeCell ref="J44:L44"/>
    <mergeCell ref="B48:C48"/>
    <mergeCell ref="D48:E48"/>
    <mergeCell ref="F48:G48"/>
    <mergeCell ref="H48:I48"/>
    <mergeCell ref="J48:L48"/>
    <mergeCell ref="B49:C49"/>
    <mergeCell ref="D49:E49"/>
    <mergeCell ref="F49:G49"/>
    <mergeCell ref="H49:I49"/>
    <mergeCell ref="J49:L49"/>
    <mergeCell ref="B50:C50"/>
    <mergeCell ref="D50:E50"/>
    <mergeCell ref="F50:G50"/>
    <mergeCell ref="H50:I50"/>
    <mergeCell ref="J50:L50"/>
    <mergeCell ref="B51:C51"/>
    <mergeCell ref="D51:E51"/>
    <mergeCell ref="F51:G51"/>
    <mergeCell ref="H51:I51"/>
    <mergeCell ref="J51:L51"/>
    <mergeCell ref="B52:C52"/>
    <mergeCell ref="D52:E52"/>
    <mergeCell ref="F52:G52"/>
    <mergeCell ref="H52:I52"/>
    <mergeCell ref="J52:L52"/>
    <mergeCell ref="H53:I53"/>
    <mergeCell ref="J53:L53"/>
    <mergeCell ref="B57:C57"/>
    <mergeCell ref="D57:E57"/>
    <mergeCell ref="F57:G57"/>
    <mergeCell ref="H57:I57"/>
    <mergeCell ref="J57:L57"/>
    <mergeCell ref="B58:C58"/>
    <mergeCell ref="D58:E58"/>
    <mergeCell ref="F58:G58"/>
    <mergeCell ref="H58:I58"/>
    <mergeCell ref="J58:L58"/>
    <mergeCell ref="B59:C59"/>
    <mergeCell ref="D59:E59"/>
    <mergeCell ref="F59:G59"/>
    <mergeCell ref="H59:I59"/>
    <mergeCell ref="J59:L59"/>
    <mergeCell ref="B60:C60"/>
    <mergeCell ref="D60:E60"/>
    <mergeCell ref="F60:G60"/>
    <mergeCell ref="H60:I60"/>
    <mergeCell ref="J60:L60"/>
    <mergeCell ref="B61:C61"/>
    <mergeCell ref="D61:E61"/>
    <mergeCell ref="F61:G61"/>
    <mergeCell ref="H61:I61"/>
    <mergeCell ref="J61:L61"/>
    <mergeCell ref="H62:I62"/>
    <mergeCell ref="J62:L62"/>
    <mergeCell ref="B66:C66"/>
    <mergeCell ref="D66:E66"/>
    <mergeCell ref="F66:G66"/>
    <mergeCell ref="H66:I66"/>
    <mergeCell ref="J66:L66"/>
    <mergeCell ref="B67:C67"/>
    <mergeCell ref="D67:E67"/>
    <mergeCell ref="F67:G67"/>
    <mergeCell ref="H67:I67"/>
    <mergeCell ref="J67:L67"/>
    <mergeCell ref="B68:C68"/>
    <mergeCell ref="D68:E68"/>
    <mergeCell ref="F68:G68"/>
    <mergeCell ref="H68:I68"/>
    <mergeCell ref="J68:L68"/>
    <mergeCell ref="B69:C69"/>
    <mergeCell ref="D69:E69"/>
    <mergeCell ref="F69:G69"/>
    <mergeCell ref="H69:I69"/>
    <mergeCell ref="J69:L69"/>
    <mergeCell ref="B70:C70"/>
    <mergeCell ref="D70:E70"/>
    <mergeCell ref="F70:G70"/>
    <mergeCell ref="H70:I70"/>
    <mergeCell ref="J70:L70"/>
    <mergeCell ref="H71:I71"/>
    <mergeCell ref="J71:L71"/>
    <mergeCell ref="C73:G73"/>
    <mergeCell ref="A76:K76"/>
    <mergeCell ref="B84:C84"/>
    <mergeCell ref="D84:F84"/>
    <mergeCell ref="H84:J84"/>
    <mergeCell ref="M84:O84"/>
    <mergeCell ref="P84:Q84"/>
    <mergeCell ref="B85:C85"/>
    <mergeCell ref="D85:F85"/>
    <mergeCell ref="B86:C86"/>
    <mergeCell ref="D86:F86"/>
    <mergeCell ref="B87:C87"/>
    <mergeCell ref="D87:F87"/>
    <mergeCell ref="B88:C88"/>
    <mergeCell ref="D88:F88"/>
    <mergeCell ref="B89:C89"/>
    <mergeCell ref="D89:F89"/>
    <mergeCell ref="A91:C91"/>
    <mergeCell ref="E91:F91"/>
    <mergeCell ref="H91:K91"/>
    <mergeCell ref="A92:C92"/>
    <mergeCell ref="E92:F92"/>
    <mergeCell ref="H92:K92"/>
    <mergeCell ref="B96:C96"/>
    <mergeCell ref="D96:F96"/>
    <mergeCell ref="H96:J96"/>
    <mergeCell ref="M96:O96"/>
    <mergeCell ref="P96:Q96"/>
    <mergeCell ref="B97:C97"/>
    <mergeCell ref="D97:F97"/>
    <mergeCell ref="B98:C98"/>
    <mergeCell ref="D98:F98"/>
    <mergeCell ref="B99:C99"/>
    <mergeCell ref="D99:F99"/>
    <mergeCell ref="B100:C100"/>
    <mergeCell ref="D100:F100"/>
    <mergeCell ref="B101:C101"/>
    <mergeCell ref="D101:F101"/>
    <mergeCell ref="A103:C103"/>
    <mergeCell ref="E103:F103"/>
    <mergeCell ref="H103:K103"/>
    <mergeCell ref="A104:C104"/>
    <mergeCell ref="E104:F104"/>
    <mergeCell ref="H104:K104"/>
    <mergeCell ref="B108:C108"/>
    <mergeCell ref="D108:F108"/>
    <mergeCell ref="H108:J108"/>
    <mergeCell ref="M108:O108"/>
    <mergeCell ref="P108:Q108"/>
    <mergeCell ref="B109:C109"/>
    <mergeCell ref="D109:F109"/>
    <mergeCell ref="B110:C110"/>
    <mergeCell ref="D110:F110"/>
    <mergeCell ref="B111:C111"/>
    <mergeCell ref="D111:F111"/>
    <mergeCell ref="B112:C112"/>
    <mergeCell ref="D112:F112"/>
    <mergeCell ref="B113:C113"/>
    <mergeCell ref="D113:F113"/>
    <mergeCell ref="A115:C115"/>
    <mergeCell ref="E115:F115"/>
    <mergeCell ref="H115:K115"/>
    <mergeCell ref="A116:C116"/>
    <mergeCell ref="E116:F116"/>
    <mergeCell ref="H116:K116"/>
    <mergeCell ref="C118:G118"/>
    <mergeCell ref="G127:H127"/>
    <mergeCell ref="A128:B128"/>
    <mergeCell ref="D128:E128"/>
    <mergeCell ref="A129:B129"/>
    <mergeCell ref="D129:E129"/>
    <mergeCell ref="A133:B133"/>
    <mergeCell ref="D133:E133"/>
    <mergeCell ref="I133:K133"/>
    <mergeCell ref="A134:B134"/>
    <mergeCell ref="D134:E134"/>
    <mergeCell ref="I134:K134"/>
    <mergeCell ref="A142:B142"/>
    <mergeCell ref="I142:K142"/>
    <mergeCell ref="AA142:AB142"/>
    <mergeCell ref="AC142:AD142"/>
    <mergeCell ref="A143:B143"/>
    <mergeCell ref="I143:K143"/>
    <mergeCell ref="AA143:AB143"/>
    <mergeCell ref="AC143:AD143"/>
    <mergeCell ref="A144:B144"/>
    <mergeCell ref="I144:K144"/>
    <mergeCell ref="AA144:AB144"/>
    <mergeCell ref="AC144:AD144"/>
    <mergeCell ref="E145:H145"/>
    <mergeCell ref="I145:K145"/>
    <mergeCell ref="AA145:AB145"/>
    <mergeCell ref="AC145:AD145"/>
    <mergeCell ref="A147:K147"/>
    <mergeCell ref="A148:G148"/>
    <mergeCell ref="I149:K149"/>
    <mergeCell ref="N149:O149"/>
    <mergeCell ref="AB149:AC149"/>
    <mergeCell ref="I150:K150"/>
    <mergeCell ref="N150:O150"/>
    <mergeCell ref="AB150:AC150"/>
    <mergeCell ref="N151:O151"/>
    <mergeCell ref="AB151:AC151"/>
    <mergeCell ref="A154:B154"/>
    <mergeCell ref="D154:F154"/>
    <mergeCell ref="H154:K154"/>
    <mergeCell ref="A172:B172"/>
    <mergeCell ref="D172:E172"/>
    <mergeCell ref="G172:I172"/>
    <mergeCell ref="K172:N172"/>
    <mergeCell ref="O172:P172"/>
    <mergeCell ref="A173:B173"/>
    <mergeCell ref="D173:E173"/>
    <mergeCell ref="G173:I173"/>
    <mergeCell ref="A174:B174"/>
    <mergeCell ref="D174:E174"/>
    <mergeCell ref="G174:I174"/>
    <mergeCell ref="A177:C177"/>
    <mergeCell ref="G177:I177"/>
    <mergeCell ref="A178:C178"/>
    <mergeCell ref="G178:I178"/>
    <mergeCell ref="H188:I188"/>
    <mergeCell ref="L188:M188"/>
    <mergeCell ref="N188:O188"/>
    <mergeCell ref="H189:I189"/>
    <mergeCell ref="L189:M189"/>
    <mergeCell ref="N189:O189"/>
    <mergeCell ref="H190:I190"/>
    <mergeCell ref="L190:M190"/>
    <mergeCell ref="N190:O190"/>
    <mergeCell ref="Q190:S190"/>
    <mergeCell ref="L191:M191"/>
    <mergeCell ref="N191:O191"/>
    <mergeCell ref="G211:H211"/>
    <mergeCell ref="A215:E215"/>
    <mergeCell ref="B216:C216"/>
    <mergeCell ref="D216:E216"/>
    <mergeCell ref="B217:C217"/>
    <mergeCell ref="D217:E217"/>
    <mergeCell ref="A218:F218"/>
    <mergeCell ref="A221:G221"/>
    <mergeCell ref="C222:D222"/>
    <mergeCell ref="G222:H222"/>
    <mergeCell ref="C223:D223"/>
    <mergeCell ref="C224:D224"/>
    <mergeCell ref="C225:D225"/>
    <mergeCell ref="C226:D226"/>
    <mergeCell ref="A235:B235"/>
    <mergeCell ref="C235:E235"/>
    <mergeCell ref="A236:B236"/>
    <mergeCell ref="C236:E236"/>
    <mergeCell ref="A246:L246"/>
    <mergeCell ref="M246:N246"/>
    <mergeCell ref="A247:Y247"/>
    <mergeCell ref="A249:L249"/>
    <mergeCell ref="M249:N249"/>
    <mergeCell ref="B255:C255"/>
    <mergeCell ref="E255:F255"/>
    <mergeCell ref="H255:K255"/>
    <mergeCell ref="O255:S255"/>
    <mergeCell ref="U255:W255"/>
    <mergeCell ref="Y255:AD255"/>
    <mergeCell ref="B256:C256"/>
    <mergeCell ref="E256:F256"/>
    <mergeCell ref="H256:K256"/>
    <mergeCell ref="O256:S256"/>
    <mergeCell ref="U256:W256"/>
    <mergeCell ref="Y256:AD256"/>
    <mergeCell ref="B260:C260"/>
    <mergeCell ref="E260:F260"/>
    <mergeCell ref="H260:K260"/>
    <mergeCell ref="O260:S260"/>
    <mergeCell ref="U260:W260"/>
    <mergeCell ref="Y260:AD260"/>
    <mergeCell ref="E261:F261"/>
    <mergeCell ref="H261:K261"/>
    <mergeCell ref="O261:S261"/>
    <mergeCell ref="U261:W261"/>
    <mergeCell ref="Y261:AD261"/>
    <mergeCell ref="A263:W263"/>
    <mergeCell ref="N4:U5"/>
    <mergeCell ref="A5:A6"/>
    <mergeCell ref="B5:K6"/>
    <mergeCell ref="O10:AE13"/>
    <mergeCell ref="A18:E19"/>
    <mergeCell ref="D143:D144"/>
    <mergeCell ref="F143:F144"/>
    <mergeCell ref="H143:H144"/>
    <mergeCell ref="A152:B153"/>
    <mergeCell ref="C152:C153"/>
    <mergeCell ref="D152:F153"/>
    <mergeCell ref="G152:G153"/>
    <mergeCell ref="H152:K153"/>
    <mergeCell ref="Q188:S189"/>
    <mergeCell ref="A201:C202"/>
    <mergeCell ref="D201:D202"/>
    <mergeCell ref="A242:H243"/>
    <mergeCell ref="D255:D256"/>
    <mergeCell ref="G255:G256"/>
    <mergeCell ref="T255:T256"/>
    <mergeCell ref="X255:X256"/>
    <mergeCell ref="D260:D261"/>
    <mergeCell ref="G260:G261"/>
    <mergeCell ref="T260:T261"/>
    <mergeCell ref="X260:X261"/>
    <mergeCell ref="B261:C262"/>
  </mergeCells>
  <phoneticPr fontId="1"/>
  <dataValidations count="1">
    <dataValidation type="list" allowBlank="1" showDropDown="0" showInputMessage="1" showErrorMessage="1" sqref="AF190:AF200 D189:D190 L189:L190 D211">
      <formula1>$AF$190:$AF$200</formula1>
    </dataValidation>
  </dataValidations>
  <pageMargins left="0.59055118110236227" right="0.23622047244094488" top="0.74803149606299213" bottom="0.74803149606299213" header="0.31496062992125984" footer="0.31496062992125984"/>
  <pageSetup paperSize="8" scale="70" fitToWidth="1" fitToHeight="1" orientation="landscape" usePrinterDefaults="1" cellComments="asDisplayed" r:id="rId1"/>
  <headerFooter>
    <oddFooter>&amp;C&amp;P</oddFooter>
  </headerFooter>
  <rowBreaks count="3" manualBreakCount="3">
    <brk id="74" max="30" man="1"/>
    <brk id="138" max="30" man="1"/>
    <brk id="206" max="30" man="1"/>
  </rowBreaks>
  <legacyDrawing r:id="rId2"/>
</worksheet>
</file>

<file path=xl/worksheets/sheet6.xml><?xml version="1.0" encoding="utf-8"?>
<worksheet xmlns:r="http://schemas.openxmlformats.org/officeDocument/2006/relationships" xmlns:mc="http://schemas.openxmlformats.org/markup-compatibility/2006" xmlns="http://schemas.openxmlformats.org/spreadsheetml/2006/main">
  <sheetPr>
    <tabColor theme="8" tint="0.8"/>
  </sheetPr>
  <dimension ref="A1:AF263"/>
  <sheetViews>
    <sheetView view="pageBreakPreview" zoomScaleSheetLayoutView="100" workbookViewId="0">
      <selection sqref="A1:AD1"/>
    </sheetView>
  </sheetViews>
  <sheetFormatPr defaultRowHeight="13.5"/>
  <cols>
    <col min="1" max="1" width="9" style="1" customWidth="1"/>
    <col min="2" max="3" width="11.625" style="1" customWidth="1"/>
    <col min="4" max="5" width="9.875" style="1" customWidth="1"/>
    <col min="6" max="6" width="12.125" style="1" customWidth="1"/>
    <col min="7" max="7" width="9.5" style="1" customWidth="1"/>
    <col min="8" max="8" width="13.5" style="1" customWidth="1"/>
    <col min="9" max="9" width="8.5" style="1" bestFit="1" customWidth="1"/>
    <col min="10" max="10" width="11.625" style="1" customWidth="1"/>
    <col min="11" max="11" width="11.75" style="1" customWidth="1"/>
    <col min="12" max="12" width="6" style="1" customWidth="1"/>
    <col min="13" max="13" width="5.625" style="1" customWidth="1"/>
    <col min="14" max="14" width="9" style="1" customWidth="1"/>
    <col min="15" max="15" width="8" style="1" customWidth="1"/>
    <col min="16" max="27" width="6.125" style="1" customWidth="1"/>
    <col min="28" max="28" width="4.375" style="1" customWidth="1"/>
    <col min="29" max="29" width="8.75" style="1" customWidth="1"/>
    <col min="30" max="31" width="13.125" style="1" customWidth="1"/>
    <col min="32" max="16384" width="9" style="1" customWidth="1"/>
  </cols>
  <sheetData>
    <row r="1" spans="1:32" ht="24.75" customHeight="1">
      <c r="A1" s="4" t="s">
        <v>207</v>
      </c>
      <c r="B1" s="4"/>
      <c r="C1" s="4"/>
      <c r="D1" s="4"/>
      <c r="E1" s="4"/>
      <c r="F1" s="4"/>
      <c r="G1" s="4"/>
      <c r="H1" s="4"/>
      <c r="I1" s="4"/>
      <c r="J1" s="4"/>
      <c r="K1" s="4"/>
      <c r="L1" s="4"/>
      <c r="M1" s="4"/>
      <c r="N1" s="4"/>
      <c r="O1" s="4"/>
      <c r="P1" s="4"/>
      <c r="Q1" s="4"/>
      <c r="R1" s="4"/>
      <c r="S1" s="4"/>
      <c r="T1" s="4"/>
      <c r="U1" s="4"/>
      <c r="V1" s="4"/>
      <c r="W1" s="4"/>
      <c r="X1" s="4"/>
      <c r="Y1" s="4"/>
      <c r="Z1" s="4"/>
      <c r="AA1" s="4"/>
      <c r="AB1" s="4"/>
      <c r="AC1" s="4"/>
      <c r="AD1" s="4"/>
      <c r="AE1" s="354"/>
    </row>
    <row r="2" spans="1:32" ht="15" customHeight="1">
      <c r="A2" s="2" t="s">
        <v>312</v>
      </c>
      <c r="B2" s="2"/>
      <c r="C2" s="2"/>
      <c r="D2" s="2"/>
      <c r="E2" s="2"/>
      <c r="F2" s="2"/>
      <c r="G2" s="2"/>
      <c r="H2" s="2"/>
      <c r="I2" s="2"/>
      <c r="J2" s="2"/>
      <c r="K2" s="2"/>
      <c r="L2" s="2"/>
      <c r="M2" s="2"/>
      <c r="N2" s="2"/>
      <c r="O2" s="102"/>
      <c r="P2" s="102"/>
      <c r="Q2" s="102"/>
      <c r="R2" s="102"/>
      <c r="S2" s="102"/>
      <c r="T2" s="102"/>
      <c r="U2" s="102"/>
      <c r="V2" s="102"/>
      <c r="W2" s="102"/>
      <c r="X2" s="102"/>
      <c r="Y2" s="102"/>
      <c r="Z2" s="102"/>
      <c r="AA2" s="102"/>
      <c r="AB2" s="102"/>
      <c r="AC2" s="102"/>
      <c r="AD2" s="102"/>
      <c r="AE2" s="354"/>
    </row>
    <row r="3" spans="1:32" ht="18">
      <c r="A3" s="18" t="s">
        <v>3</v>
      </c>
      <c r="B3" s="18"/>
      <c r="C3" s="102"/>
      <c r="D3" s="102"/>
      <c r="E3" s="102"/>
      <c r="F3" s="102"/>
      <c r="G3" s="102"/>
      <c r="H3" s="102"/>
      <c r="I3" s="102"/>
      <c r="J3" s="102"/>
      <c r="K3" s="102"/>
      <c r="L3" s="102"/>
      <c r="M3" s="271"/>
      <c r="N3" s="49" t="s">
        <v>301</v>
      </c>
      <c r="O3" s="49"/>
      <c r="P3" s="49"/>
      <c r="Q3" s="49"/>
      <c r="R3" s="49"/>
      <c r="S3" s="49"/>
      <c r="T3" s="49"/>
      <c r="U3" s="102"/>
      <c r="V3" s="102"/>
      <c r="W3" s="102"/>
      <c r="X3" s="102"/>
      <c r="Y3" s="102"/>
      <c r="Z3" s="102"/>
      <c r="AA3" s="102"/>
      <c r="AB3" s="102"/>
      <c r="AC3" s="102"/>
      <c r="AD3" s="345"/>
      <c r="AE3" s="354"/>
    </row>
    <row r="4" spans="1:32" ht="17.25" customHeight="1">
      <c r="A4" s="19" t="s">
        <v>12</v>
      </c>
      <c r="B4" s="73"/>
      <c r="C4" s="73"/>
      <c r="D4" s="73"/>
      <c r="E4" s="73"/>
      <c r="F4" s="176" t="s">
        <v>18</v>
      </c>
      <c r="G4" s="187"/>
      <c r="H4" s="202" t="s">
        <v>10</v>
      </c>
      <c r="I4" s="219"/>
      <c r="J4" s="237"/>
      <c r="K4" s="245"/>
      <c r="L4" s="260"/>
      <c r="M4" s="272"/>
      <c r="N4" s="282" t="s">
        <v>256</v>
      </c>
      <c r="O4" s="295"/>
      <c r="P4" s="295"/>
      <c r="Q4" s="295"/>
      <c r="R4" s="295"/>
      <c r="S4" s="295"/>
      <c r="T4" s="295"/>
      <c r="U4" s="326"/>
      <c r="V4" s="232" t="s">
        <v>23</v>
      </c>
      <c r="W4" s="78"/>
      <c r="X4" s="78"/>
      <c r="Y4" s="78"/>
      <c r="Z4" s="78"/>
      <c r="AA4" s="78"/>
      <c r="AB4" s="78"/>
      <c r="AC4" s="78"/>
      <c r="AD4" s="78"/>
      <c r="AE4" s="78"/>
    </row>
    <row r="5" spans="1:32" ht="28.5" customHeight="1">
      <c r="A5" s="20" t="s">
        <v>6</v>
      </c>
      <c r="B5" s="74"/>
      <c r="C5" s="74"/>
      <c r="D5" s="74"/>
      <c r="E5" s="74"/>
      <c r="F5" s="74"/>
      <c r="G5" s="74"/>
      <c r="H5" s="74"/>
      <c r="I5" s="74"/>
      <c r="J5" s="74"/>
      <c r="K5" s="246"/>
      <c r="L5" s="261"/>
      <c r="M5" s="273"/>
      <c r="N5" s="283"/>
      <c r="O5" s="296"/>
      <c r="P5" s="296"/>
      <c r="Q5" s="296"/>
      <c r="R5" s="296"/>
      <c r="S5" s="296"/>
      <c r="T5" s="296"/>
      <c r="U5" s="327"/>
      <c r="V5" s="332"/>
      <c r="W5" s="334"/>
      <c r="X5" s="334"/>
      <c r="Y5" s="30" t="s">
        <v>100</v>
      </c>
      <c r="Z5" s="30"/>
      <c r="AA5" s="108" t="s">
        <v>7</v>
      </c>
      <c r="AB5" s="341"/>
      <c r="AC5" s="278"/>
      <c r="AD5" s="30" t="s">
        <v>270</v>
      </c>
      <c r="AE5" s="30" t="s">
        <v>280</v>
      </c>
    </row>
    <row r="6" spans="1:32" ht="21" customHeight="1">
      <c r="A6" s="20"/>
      <c r="B6" s="74"/>
      <c r="C6" s="74"/>
      <c r="D6" s="74"/>
      <c r="E6" s="74"/>
      <c r="F6" s="74"/>
      <c r="G6" s="74"/>
      <c r="H6" s="74"/>
      <c r="I6" s="74"/>
      <c r="J6" s="74"/>
      <c r="K6" s="246"/>
      <c r="L6" s="261"/>
      <c r="M6" s="273"/>
      <c r="N6" s="284" t="s">
        <v>19</v>
      </c>
      <c r="O6" s="297"/>
      <c r="P6" s="357">
        <f>簡易算定_年度3!P6-(簡易算定_年度3!I134+(簡易算定_年度3!D154*簡易算定_年度3!I143+簡易算定_年度3!AD150)+簡易算定_年度3!O172+簡易算定_年度3!Q190+簡易算定_年度3!D201+簡易算定_年度3!I211+簡易算定_年度3!I222+簡易算定_年度3!C236)</f>
        <v>0</v>
      </c>
      <c r="Q6" s="359"/>
      <c r="R6" s="359"/>
      <c r="S6" s="359"/>
      <c r="T6" s="359"/>
      <c r="U6" s="361"/>
      <c r="V6" s="297" t="s">
        <v>26</v>
      </c>
      <c r="W6" s="48"/>
      <c r="X6" s="48"/>
      <c r="Y6" s="204">
        <f>簡易算定_年度3!Y6</f>
        <v>0</v>
      </c>
      <c r="Z6" s="303"/>
      <c r="AA6" s="204">
        <f>簡易算定_年度3!AA6</f>
        <v>0</v>
      </c>
      <c r="AB6" s="364"/>
      <c r="AC6" s="303"/>
      <c r="AD6" s="367">
        <f>簡易算定_年度3!AD6-簡易算定_年度3!I150</f>
        <v>0</v>
      </c>
      <c r="AE6" s="355">
        <f>Y6*AA6+AD6</f>
        <v>0</v>
      </c>
    </row>
    <row r="7" spans="1:32" ht="21" customHeight="1">
      <c r="A7" s="21" t="s">
        <v>34</v>
      </c>
      <c r="B7" s="75"/>
      <c r="C7" s="75"/>
      <c r="D7" s="75"/>
      <c r="E7" s="75"/>
      <c r="F7" s="75"/>
      <c r="G7" s="75"/>
      <c r="H7" s="75"/>
      <c r="I7" s="75"/>
      <c r="J7" s="75"/>
      <c r="K7" s="247"/>
      <c r="L7" s="262"/>
      <c r="M7" s="274"/>
      <c r="N7" s="285" t="s">
        <v>15</v>
      </c>
      <c r="O7" s="298"/>
      <c r="P7" s="358">
        <f>簡易算定_年度3!P7-((簡易算定_年度3!D154*簡易算定_年度3!I144)+簡易算定_年度3!AD151)</f>
        <v>0</v>
      </c>
      <c r="Q7" s="360"/>
      <c r="R7" s="360"/>
      <c r="S7" s="360"/>
      <c r="T7" s="360"/>
      <c r="U7" s="362"/>
      <c r="V7" s="333" t="s">
        <v>38</v>
      </c>
      <c r="W7" s="335"/>
      <c r="X7" s="335"/>
      <c r="Y7" s="204">
        <f>簡易算定_年度3!Y7</f>
        <v>0</v>
      </c>
      <c r="Z7" s="303"/>
      <c r="AA7" s="363">
        <f>簡易算定_年度3!AA7</f>
        <v>0</v>
      </c>
      <c r="AB7" s="365"/>
      <c r="AC7" s="366"/>
      <c r="AD7" s="368">
        <f>簡易算定_年度3!AD7-簡易算定_年度3!I150</f>
        <v>0</v>
      </c>
      <c r="AE7" s="355">
        <f>Y7*AA7+AD7</f>
        <v>0</v>
      </c>
    </row>
    <row r="8" spans="1:32" ht="13.5" customHeight="1">
      <c r="N8" s="286" t="s">
        <v>36</v>
      </c>
      <c r="O8" s="299"/>
      <c r="P8" s="292">
        <f>SUM(P6:U7)</f>
        <v>0</v>
      </c>
      <c r="Q8" s="317"/>
      <c r="R8" s="317"/>
      <c r="S8" s="317"/>
      <c r="T8" s="317"/>
      <c r="U8" s="307"/>
      <c r="V8" s="40"/>
      <c r="W8" s="40"/>
      <c r="X8" s="40"/>
      <c r="Y8" s="336"/>
      <c r="Z8" s="336"/>
      <c r="AA8" s="340" t="s">
        <v>42</v>
      </c>
      <c r="AB8" s="343"/>
      <c r="AC8" s="343"/>
      <c r="AD8" s="347"/>
      <c r="AE8" s="356">
        <f>SUM(AE6:AE7)</f>
        <v>0</v>
      </c>
    </row>
    <row r="9" spans="1:32" ht="13.5" customHeight="1">
      <c r="O9" s="40"/>
      <c r="P9" s="40"/>
      <c r="Q9" s="175"/>
      <c r="R9" s="175"/>
      <c r="S9" s="175"/>
      <c r="T9" s="175"/>
      <c r="U9" s="175"/>
      <c r="V9" s="175"/>
      <c r="W9" s="40"/>
      <c r="X9" s="40"/>
      <c r="Y9" s="40"/>
      <c r="Z9" s="336"/>
      <c r="AA9" s="336"/>
      <c r="AB9" s="336"/>
      <c r="AC9" s="336"/>
      <c r="AD9" s="336"/>
      <c r="AE9" s="336"/>
      <c r="AF9" s="348"/>
    </row>
    <row r="10" spans="1:32" ht="13.5" customHeight="1">
      <c r="A10" s="22"/>
      <c r="B10" s="22"/>
      <c r="C10" s="22"/>
      <c r="D10" s="22"/>
      <c r="E10" s="22"/>
      <c r="F10" s="22"/>
      <c r="G10" s="22"/>
      <c r="H10" s="22"/>
      <c r="I10" s="22"/>
      <c r="J10" s="22"/>
      <c r="K10" s="22"/>
      <c r="L10" s="22"/>
      <c r="M10" s="22"/>
      <c r="N10" s="22"/>
      <c r="O10" s="300" t="s">
        <v>257</v>
      </c>
      <c r="P10" s="302"/>
      <c r="Q10" s="302"/>
      <c r="R10" s="302"/>
      <c r="S10" s="302"/>
      <c r="T10" s="302"/>
      <c r="U10" s="302"/>
      <c r="V10" s="302"/>
      <c r="W10" s="302"/>
      <c r="X10" s="302"/>
      <c r="Y10" s="302"/>
      <c r="Z10" s="302"/>
      <c r="AA10" s="302"/>
      <c r="AB10" s="302"/>
      <c r="AC10" s="302"/>
      <c r="AD10" s="302"/>
      <c r="AE10" s="302"/>
      <c r="AF10" s="300"/>
    </row>
    <row r="11" spans="1:32" ht="13.5" customHeight="1">
      <c r="A11" s="22"/>
      <c r="B11" s="22"/>
      <c r="C11" s="22"/>
      <c r="D11" s="22"/>
      <c r="E11" s="22"/>
      <c r="F11" s="22"/>
      <c r="G11" s="22"/>
      <c r="H11" s="22"/>
      <c r="I11" s="22"/>
      <c r="J11" s="22"/>
      <c r="K11" s="22"/>
      <c r="L11" s="22"/>
      <c r="M11" s="22"/>
      <c r="N11" s="22"/>
      <c r="O11" s="302"/>
      <c r="P11" s="302"/>
      <c r="Q11" s="302"/>
      <c r="R11" s="302"/>
      <c r="S11" s="302"/>
      <c r="T11" s="302"/>
      <c r="U11" s="302"/>
      <c r="V11" s="302"/>
      <c r="W11" s="302"/>
      <c r="X11" s="302"/>
      <c r="Y11" s="302"/>
      <c r="Z11" s="302"/>
      <c r="AA11" s="302"/>
      <c r="AB11" s="302"/>
      <c r="AC11" s="302"/>
      <c r="AD11" s="302"/>
      <c r="AE11" s="302"/>
      <c r="AF11" s="300"/>
    </row>
    <row r="12" spans="1:32" ht="13.5" customHeight="1">
      <c r="A12" s="22"/>
      <c r="B12" s="22"/>
      <c r="C12" s="22"/>
      <c r="D12" s="22"/>
      <c r="E12" s="22"/>
      <c r="F12" s="22"/>
      <c r="G12" s="22"/>
      <c r="H12" s="22"/>
      <c r="I12" s="22"/>
      <c r="J12" s="22"/>
      <c r="K12" s="22"/>
      <c r="L12" s="22"/>
      <c r="M12" s="22"/>
      <c r="N12" s="22"/>
      <c r="O12" s="302"/>
      <c r="P12" s="302"/>
      <c r="Q12" s="302"/>
      <c r="R12" s="302"/>
      <c r="S12" s="302"/>
      <c r="T12" s="302"/>
      <c r="U12" s="302"/>
      <c r="V12" s="302"/>
      <c r="W12" s="302"/>
      <c r="X12" s="302"/>
      <c r="Y12" s="302"/>
      <c r="Z12" s="302"/>
      <c r="AA12" s="302"/>
      <c r="AB12" s="302"/>
      <c r="AC12" s="302"/>
      <c r="AD12" s="302"/>
      <c r="AE12" s="302"/>
      <c r="AF12" s="300"/>
    </row>
    <row r="13" spans="1:32" ht="13.5" customHeight="1">
      <c r="A13" s="23"/>
      <c r="B13" s="23"/>
      <c r="C13" s="23"/>
      <c r="D13" s="23"/>
      <c r="E13" s="23"/>
      <c r="F13" s="23"/>
      <c r="G13" s="23"/>
      <c r="H13" s="23"/>
      <c r="I13" s="23"/>
      <c r="J13" s="23"/>
      <c r="K13" s="23"/>
      <c r="L13" s="23"/>
      <c r="M13" s="23"/>
      <c r="N13" s="23"/>
      <c r="O13" s="301"/>
      <c r="P13" s="301"/>
      <c r="Q13" s="301"/>
      <c r="R13" s="301"/>
      <c r="S13" s="301"/>
      <c r="T13" s="301"/>
      <c r="U13" s="301"/>
      <c r="V13" s="301"/>
      <c r="W13" s="301"/>
      <c r="X13" s="301"/>
      <c r="Y13" s="301"/>
      <c r="Z13" s="301"/>
      <c r="AA13" s="301"/>
      <c r="AB13" s="301"/>
      <c r="AC13" s="301"/>
      <c r="AD13" s="301"/>
      <c r="AE13" s="301"/>
      <c r="AF13" s="300"/>
    </row>
    <row r="14" spans="1:32" ht="13.5" customHeight="1">
      <c r="M14" s="40"/>
      <c r="N14" s="40"/>
      <c r="O14" s="175"/>
      <c r="P14" s="175"/>
      <c r="Q14" s="175"/>
      <c r="R14" s="175"/>
      <c r="S14" s="175"/>
      <c r="T14" s="175"/>
      <c r="U14" s="40"/>
      <c r="V14" s="40"/>
      <c r="W14" s="40"/>
      <c r="X14" s="336"/>
      <c r="Y14" s="336"/>
      <c r="Z14" s="336"/>
      <c r="AA14" s="336"/>
      <c r="AB14" s="336"/>
      <c r="AC14" s="336"/>
      <c r="AD14" s="348"/>
    </row>
    <row r="15" spans="1:32" ht="13.5" customHeight="1">
      <c r="A15" s="24" t="s">
        <v>203</v>
      </c>
      <c r="B15" s="76"/>
      <c r="C15" s="1" t="s">
        <v>44</v>
      </c>
      <c r="N15" s="275"/>
      <c r="O15" s="275"/>
      <c r="P15" s="275"/>
      <c r="Q15" s="275"/>
      <c r="R15" s="275"/>
      <c r="S15" s="275"/>
      <c r="T15" s="275"/>
      <c r="U15" s="275"/>
      <c r="V15" s="275"/>
      <c r="W15" s="275"/>
      <c r="X15" s="275"/>
      <c r="Y15" s="275"/>
      <c r="Z15" s="275"/>
      <c r="AA15" s="275"/>
      <c r="AB15" s="275"/>
      <c r="AC15" s="275"/>
      <c r="AD15" s="275"/>
    </row>
    <row r="16" spans="1:32" ht="13.5" customHeight="1"/>
    <row r="17" spans="1:30" ht="13.5" customHeight="1"/>
    <row r="18" spans="1:30" ht="13.5" customHeight="1">
      <c r="A18" s="5" t="s">
        <v>160</v>
      </c>
      <c r="B18" s="5"/>
      <c r="C18" s="5"/>
      <c r="D18" s="5"/>
      <c r="E18" s="5"/>
    </row>
    <row r="19" spans="1:30" ht="13.5" customHeight="1">
      <c r="A19" s="5"/>
      <c r="B19" s="5"/>
      <c r="C19" s="5"/>
      <c r="D19" s="5"/>
      <c r="E19" s="5"/>
    </row>
    <row r="20" spans="1:30" ht="20.25" customHeight="1">
      <c r="A20" s="5" t="s">
        <v>163</v>
      </c>
      <c r="B20" s="5"/>
      <c r="C20" s="5"/>
      <c r="D20" s="5"/>
      <c r="E20" s="5"/>
      <c r="F20" s="5"/>
      <c r="M20" s="275"/>
      <c r="N20" s="275"/>
      <c r="O20" s="275"/>
      <c r="P20" s="275"/>
      <c r="Q20" s="275"/>
      <c r="R20" s="275"/>
      <c r="S20" s="275"/>
      <c r="T20" s="275"/>
      <c r="U20" s="40"/>
      <c r="V20" s="40"/>
      <c r="W20" s="40"/>
      <c r="X20" s="336"/>
      <c r="Y20" s="336"/>
      <c r="Z20" s="336"/>
      <c r="AA20" s="336"/>
      <c r="AB20" s="336"/>
      <c r="AC20" s="336"/>
      <c r="AD20" s="349"/>
    </row>
    <row r="21" spans="1:30" ht="13.5" customHeight="1">
      <c r="A21" s="2" t="s">
        <v>209</v>
      </c>
      <c r="B21" s="2"/>
      <c r="C21" s="2"/>
      <c r="D21" s="2"/>
      <c r="E21" s="2"/>
      <c r="M21" s="275"/>
      <c r="N21" s="275"/>
      <c r="O21" s="275"/>
      <c r="P21" s="275"/>
      <c r="Q21" s="275"/>
      <c r="R21" s="275"/>
      <c r="S21" s="275"/>
      <c r="T21" s="275"/>
      <c r="U21" s="40"/>
      <c r="V21" s="40"/>
      <c r="W21" s="40"/>
      <c r="X21" s="336"/>
      <c r="Y21" s="336"/>
      <c r="Z21" s="336"/>
      <c r="AA21" s="336"/>
      <c r="AB21" s="336"/>
      <c r="AC21" s="336"/>
      <c r="AD21" s="349"/>
    </row>
    <row r="22" spans="1:30" ht="13.5" customHeight="1">
      <c r="A22" s="25" t="s">
        <v>210</v>
      </c>
      <c r="M22" s="275"/>
      <c r="N22" s="275"/>
      <c r="O22" s="275"/>
      <c r="P22" s="275"/>
      <c r="Q22" s="275"/>
      <c r="R22" s="275"/>
      <c r="S22" s="275"/>
      <c r="T22" s="275"/>
      <c r="U22" s="40"/>
      <c r="V22" s="40"/>
      <c r="W22" s="40"/>
      <c r="X22" s="336"/>
      <c r="Y22" s="336"/>
      <c r="Z22" s="336"/>
      <c r="AA22" s="336"/>
      <c r="AB22" s="336"/>
      <c r="AC22" s="336"/>
      <c r="AD22" s="349"/>
    </row>
    <row r="23" spans="1:30" ht="13.5" customHeight="1">
      <c r="A23" s="26" t="s">
        <v>47</v>
      </c>
      <c r="B23" s="77"/>
      <c r="C23" s="103">
        <v>2.e-002</v>
      </c>
      <c r="D23" s="70"/>
      <c r="E23" s="70"/>
      <c r="G23" s="188" t="s">
        <v>2</v>
      </c>
      <c r="H23" s="203"/>
      <c r="I23" s="76"/>
      <c r="M23" s="275"/>
      <c r="N23" s="275"/>
      <c r="O23" s="275"/>
      <c r="P23" s="275"/>
      <c r="Q23" s="275"/>
      <c r="R23" s="275"/>
      <c r="S23" s="275"/>
      <c r="T23" s="275"/>
      <c r="U23" s="40"/>
      <c r="V23" s="40"/>
      <c r="W23" s="40"/>
      <c r="X23" s="336"/>
      <c r="Y23" s="336"/>
      <c r="Z23" s="336"/>
      <c r="AA23" s="336"/>
      <c r="AB23" s="336"/>
      <c r="AC23" s="336"/>
      <c r="AD23" s="349"/>
    </row>
    <row r="24" spans="1:30" ht="13.5" customHeight="1">
      <c r="A24" s="27" t="s">
        <v>27</v>
      </c>
      <c r="B24" s="78"/>
      <c r="C24" s="104">
        <v>6.6000000000000003e-002</v>
      </c>
      <c r="D24" s="70"/>
      <c r="E24" s="70"/>
      <c r="G24" s="1" t="s">
        <v>49</v>
      </c>
      <c r="M24" s="275"/>
      <c r="N24" s="275"/>
      <c r="O24" s="275"/>
      <c r="P24" s="275"/>
      <c r="Q24" s="275"/>
      <c r="R24" s="275"/>
      <c r="S24" s="275"/>
      <c r="T24" s="275"/>
      <c r="U24" s="40"/>
      <c r="V24" s="40"/>
      <c r="W24" s="40"/>
      <c r="X24" s="336"/>
      <c r="Y24" s="336"/>
      <c r="Z24" s="336"/>
      <c r="AA24" s="336"/>
      <c r="AB24" s="336"/>
      <c r="AC24" s="336"/>
      <c r="AD24" s="349"/>
    </row>
    <row r="25" spans="1:30" ht="13.5" customHeight="1">
      <c r="A25" s="27" t="s">
        <v>50</v>
      </c>
      <c r="B25" s="78"/>
      <c r="C25" s="104">
        <v>0.14499999999999999</v>
      </c>
      <c r="D25" s="70"/>
      <c r="E25" s="70"/>
      <c r="M25" s="275"/>
      <c r="N25" s="275"/>
      <c r="O25" s="275"/>
      <c r="P25" s="275"/>
      <c r="Q25" s="275"/>
      <c r="R25" s="275"/>
      <c r="S25" s="275"/>
      <c r="T25" s="275"/>
      <c r="U25" s="40"/>
      <c r="V25" s="40"/>
      <c r="W25" s="40"/>
      <c r="X25" s="336"/>
      <c r="Y25" s="336"/>
      <c r="Z25" s="336"/>
      <c r="AA25" s="336"/>
      <c r="AB25" s="336"/>
      <c r="AC25" s="336"/>
      <c r="AD25" s="349"/>
    </row>
    <row r="26" spans="1:30" ht="13.5" customHeight="1">
      <c r="A26" s="28" t="s">
        <v>52</v>
      </c>
      <c r="B26" s="79"/>
      <c r="C26" s="105">
        <v>0</v>
      </c>
      <c r="D26" s="70"/>
      <c r="E26" s="70"/>
      <c r="M26" s="275"/>
      <c r="N26" s="275"/>
      <c r="O26" s="275"/>
      <c r="P26" s="275"/>
      <c r="Q26" s="275"/>
      <c r="R26" s="275"/>
      <c r="S26" s="275"/>
      <c r="T26" s="275"/>
      <c r="U26" s="40"/>
      <c r="V26" s="40"/>
      <c r="W26" s="40"/>
      <c r="X26" s="336"/>
      <c r="Y26" s="336"/>
      <c r="Z26" s="336"/>
      <c r="AA26" s="336"/>
      <c r="AB26" s="336"/>
      <c r="AC26" s="336"/>
      <c r="AD26" s="349"/>
    </row>
    <row r="27" spans="1:30" ht="13.5" customHeight="1">
      <c r="A27" s="25" t="s">
        <v>53</v>
      </c>
      <c r="M27" s="275"/>
      <c r="N27" s="275"/>
      <c r="O27" s="275"/>
      <c r="P27" s="275"/>
      <c r="Q27" s="275"/>
      <c r="R27" s="275"/>
      <c r="S27" s="275"/>
      <c r="T27" s="275"/>
      <c r="U27" s="40"/>
      <c r="V27" s="40"/>
      <c r="W27" s="40"/>
      <c r="X27" s="336"/>
      <c r="Y27" s="336"/>
      <c r="Z27" s="336"/>
      <c r="AA27" s="336"/>
      <c r="AB27" s="336"/>
      <c r="AC27" s="336"/>
      <c r="AD27" s="349"/>
    </row>
    <row r="28" spans="1:30" ht="13.5" customHeight="1">
      <c r="M28" s="275"/>
    </row>
    <row r="29" spans="1:30" ht="13.5" customHeight="1">
      <c r="A29" s="29" t="s">
        <v>303</v>
      </c>
      <c r="M29" s="275"/>
    </row>
    <row r="30" spans="1:30" ht="13.5" customHeight="1">
      <c r="A30" s="22" t="s">
        <v>213</v>
      </c>
      <c r="B30" s="22"/>
      <c r="C30" s="22"/>
      <c r="D30" s="22"/>
      <c r="E30" s="22"/>
      <c r="F30" s="22"/>
      <c r="G30" s="22"/>
      <c r="H30" s="22"/>
      <c r="I30" s="22"/>
      <c r="J30" s="22"/>
      <c r="K30" s="22"/>
      <c r="L30" s="22"/>
      <c r="M30" s="275"/>
    </row>
    <row r="31" spans="1:30" ht="27" customHeight="1">
      <c r="A31" s="30" t="s">
        <v>269</v>
      </c>
      <c r="B31" s="30" t="s">
        <v>221</v>
      </c>
      <c r="C31" s="30"/>
      <c r="D31" s="30" t="s">
        <v>222</v>
      </c>
      <c r="E31" s="30"/>
      <c r="F31" s="30" t="s">
        <v>223</v>
      </c>
      <c r="G31" s="30"/>
      <c r="H31" s="50" t="s">
        <v>195</v>
      </c>
      <c r="I31" s="220"/>
      <c r="J31" s="64" t="s">
        <v>137</v>
      </c>
      <c r="K31" s="248"/>
      <c r="L31" s="263"/>
      <c r="M31" s="276"/>
    </row>
    <row r="32" spans="1:30" ht="13.5" customHeight="1">
      <c r="A32" s="31"/>
      <c r="B32" s="80"/>
      <c r="C32" s="106"/>
      <c r="D32" s="39">
        <f>B32*C25</f>
        <v>0</v>
      </c>
      <c r="E32" s="113"/>
      <c r="F32" s="80"/>
      <c r="G32" s="106"/>
      <c r="H32" s="39">
        <f>F32*C23</f>
        <v>0</v>
      </c>
      <c r="I32" s="221"/>
      <c r="J32" s="238">
        <f>D32-H32</f>
        <v>0</v>
      </c>
      <c r="K32" s="155"/>
      <c r="L32" s="264"/>
      <c r="M32" s="277"/>
    </row>
    <row r="33" spans="1:13" ht="13.5" customHeight="1">
      <c r="A33" s="31"/>
      <c r="B33" s="80"/>
      <c r="C33" s="106"/>
      <c r="D33" s="39">
        <f>B33*C25</f>
        <v>0</v>
      </c>
      <c r="E33" s="113"/>
      <c r="F33" s="80"/>
      <c r="G33" s="106"/>
      <c r="H33" s="39">
        <f>F33*C23</f>
        <v>0</v>
      </c>
      <c r="I33" s="221"/>
      <c r="J33" s="238">
        <f>D33-H33</f>
        <v>0</v>
      </c>
      <c r="K33" s="155"/>
      <c r="L33" s="264"/>
      <c r="M33" s="275"/>
    </row>
    <row r="34" spans="1:13" ht="13.5" customHeight="1">
      <c r="A34" s="31"/>
      <c r="B34" s="80"/>
      <c r="C34" s="106"/>
      <c r="D34" s="39">
        <f>B34*C25</f>
        <v>0</v>
      </c>
      <c r="E34" s="113"/>
      <c r="F34" s="80"/>
      <c r="G34" s="106"/>
      <c r="H34" s="39">
        <f>F34*C23</f>
        <v>0</v>
      </c>
      <c r="I34" s="221"/>
      <c r="J34" s="238">
        <f>D34-H34</f>
        <v>0</v>
      </c>
      <c r="K34" s="155"/>
      <c r="L34" s="264"/>
      <c r="M34" s="275"/>
    </row>
    <row r="35" spans="1:13" ht="13.5" customHeight="1">
      <c r="A35" s="31"/>
      <c r="B35" s="80"/>
      <c r="C35" s="106"/>
      <c r="D35" s="39">
        <f>B35*C25</f>
        <v>0</v>
      </c>
      <c r="E35" s="113"/>
      <c r="F35" s="80"/>
      <c r="G35" s="106"/>
      <c r="H35" s="39">
        <f>F35*C23</f>
        <v>0</v>
      </c>
      <c r="I35" s="221"/>
      <c r="J35" s="238">
        <f>D35-H35</f>
        <v>0</v>
      </c>
      <c r="K35" s="155"/>
      <c r="L35" s="264"/>
      <c r="M35" s="275"/>
    </row>
    <row r="36" spans="1:13" ht="13.5" customHeight="1">
      <c r="A36" s="33"/>
      <c r="B36" s="81"/>
      <c r="C36" s="81"/>
      <c r="D36" s="81"/>
      <c r="E36" s="81"/>
      <c r="F36" s="81"/>
      <c r="G36" s="81"/>
      <c r="H36" s="204" t="s">
        <v>308</v>
      </c>
      <c r="I36" s="222"/>
      <c r="J36" s="239">
        <f>SUM(J32:J35)</f>
        <v>0</v>
      </c>
      <c r="K36" s="156"/>
      <c r="L36" s="265"/>
      <c r="M36" s="275"/>
    </row>
    <row r="37" spans="1:13" ht="13.5" customHeight="1">
      <c r="A37" s="29" t="s">
        <v>20</v>
      </c>
      <c r="M37" s="275"/>
    </row>
    <row r="38" spans="1:13" ht="13.5" customHeight="1">
      <c r="A38" s="22" t="s">
        <v>213</v>
      </c>
      <c r="B38" s="22"/>
      <c r="C38" s="22"/>
      <c r="D38" s="22"/>
      <c r="E38" s="22"/>
      <c r="F38" s="22"/>
      <c r="G38" s="22"/>
      <c r="H38" s="22"/>
      <c r="I38" s="22"/>
      <c r="J38" s="22"/>
      <c r="K38" s="22"/>
      <c r="L38" s="22"/>
      <c r="M38" s="275"/>
    </row>
    <row r="39" spans="1:13" ht="27" customHeight="1">
      <c r="A39" s="30" t="s">
        <v>269</v>
      </c>
      <c r="B39" s="30" t="s">
        <v>221</v>
      </c>
      <c r="C39" s="30"/>
      <c r="D39" s="30" t="s">
        <v>222</v>
      </c>
      <c r="E39" s="30"/>
      <c r="F39" s="30" t="s">
        <v>224</v>
      </c>
      <c r="G39" s="30"/>
      <c r="H39" s="50" t="s">
        <v>219</v>
      </c>
      <c r="I39" s="220"/>
      <c r="J39" s="64" t="s">
        <v>105</v>
      </c>
      <c r="K39" s="248"/>
      <c r="L39" s="263"/>
      <c r="M39" s="276"/>
    </row>
    <row r="40" spans="1:13" ht="13.5" customHeight="1">
      <c r="A40" s="31"/>
      <c r="B40" s="80"/>
      <c r="C40" s="106"/>
      <c r="D40" s="39">
        <f>B40*C25</f>
        <v>0</v>
      </c>
      <c r="E40" s="113"/>
      <c r="F40" s="80"/>
      <c r="G40" s="106"/>
      <c r="H40" s="39">
        <f>F40*C24</f>
        <v>0</v>
      </c>
      <c r="I40" s="221"/>
      <c r="J40" s="238">
        <f>D40-H40</f>
        <v>0</v>
      </c>
      <c r="K40" s="155"/>
      <c r="L40" s="264"/>
      <c r="M40" s="277"/>
    </row>
    <row r="41" spans="1:13" ht="13.5" customHeight="1">
      <c r="A41" s="31"/>
      <c r="B41" s="80"/>
      <c r="C41" s="106"/>
      <c r="D41" s="39">
        <f>B41*C25</f>
        <v>0</v>
      </c>
      <c r="E41" s="113"/>
      <c r="F41" s="80"/>
      <c r="G41" s="106"/>
      <c r="H41" s="39">
        <f>F41*C24</f>
        <v>0</v>
      </c>
      <c r="I41" s="221"/>
      <c r="J41" s="238">
        <f>D41-H41</f>
        <v>0</v>
      </c>
      <c r="K41" s="155"/>
      <c r="L41" s="264"/>
      <c r="M41" s="275"/>
    </row>
    <row r="42" spans="1:13" ht="13.5" customHeight="1">
      <c r="A42" s="31"/>
      <c r="B42" s="80"/>
      <c r="C42" s="106"/>
      <c r="D42" s="39">
        <f>B42*C25</f>
        <v>0</v>
      </c>
      <c r="E42" s="113"/>
      <c r="F42" s="80"/>
      <c r="G42" s="106"/>
      <c r="H42" s="39">
        <f>F42*C24</f>
        <v>0</v>
      </c>
      <c r="I42" s="221"/>
      <c r="J42" s="238">
        <f>D42-H42</f>
        <v>0</v>
      </c>
      <c r="K42" s="155"/>
      <c r="L42" s="264"/>
      <c r="M42" s="275"/>
    </row>
    <row r="43" spans="1:13" ht="13.5" customHeight="1">
      <c r="A43" s="31"/>
      <c r="B43" s="80"/>
      <c r="C43" s="106"/>
      <c r="D43" s="39">
        <f>B43*C25</f>
        <v>0</v>
      </c>
      <c r="E43" s="113"/>
      <c r="F43" s="80"/>
      <c r="G43" s="106"/>
      <c r="H43" s="39">
        <f>F43*C24</f>
        <v>0</v>
      </c>
      <c r="I43" s="221"/>
      <c r="J43" s="238">
        <f>D43-H43</f>
        <v>0</v>
      </c>
      <c r="K43" s="155"/>
      <c r="L43" s="264"/>
      <c r="M43" s="275"/>
    </row>
    <row r="44" spans="1:13" ht="13.5" customHeight="1">
      <c r="A44" s="33"/>
      <c r="B44" s="81"/>
      <c r="C44" s="81"/>
      <c r="D44" s="81"/>
      <c r="E44" s="81"/>
      <c r="F44" s="81"/>
      <c r="G44" s="81"/>
      <c r="H44" s="204" t="s">
        <v>307</v>
      </c>
      <c r="I44" s="222"/>
      <c r="J44" s="239">
        <f>SUM(J40:J43)</f>
        <v>0</v>
      </c>
      <c r="K44" s="156"/>
      <c r="L44" s="265"/>
      <c r="M44" s="275"/>
    </row>
    <row r="45" spans="1:13" ht="13.5" customHeight="1">
      <c r="M45" s="275"/>
    </row>
    <row r="46" spans="1:13" ht="13.5" customHeight="1">
      <c r="A46" s="29" t="s">
        <v>304</v>
      </c>
      <c r="M46" s="275"/>
    </row>
    <row r="47" spans="1:13" ht="13.5" customHeight="1">
      <c r="A47" s="22" t="s">
        <v>213</v>
      </c>
      <c r="B47" s="22"/>
      <c r="C47" s="22"/>
      <c r="D47" s="22"/>
      <c r="E47" s="22"/>
      <c r="F47" s="22"/>
      <c r="G47" s="22"/>
      <c r="H47" s="22"/>
      <c r="I47" s="22"/>
      <c r="J47" s="22"/>
      <c r="K47" s="22"/>
      <c r="L47" s="22"/>
      <c r="M47" s="275"/>
    </row>
    <row r="48" spans="1:13" ht="27" customHeight="1">
      <c r="A48" s="30" t="s">
        <v>269</v>
      </c>
      <c r="B48" s="30" t="s">
        <v>221</v>
      </c>
      <c r="C48" s="30"/>
      <c r="D48" s="30" t="s">
        <v>222</v>
      </c>
      <c r="E48" s="30"/>
      <c r="F48" s="30" t="s">
        <v>170</v>
      </c>
      <c r="G48" s="30"/>
      <c r="H48" s="30" t="s">
        <v>226</v>
      </c>
      <c r="I48" s="108"/>
      <c r="J48" s="240" t="s">
        <v>279</v>
      </c>
      <c r="K48" s="249"/>
      <c r="L48" s="266"/>
      <c r="M48" s="276"/>
    </row>
    <row r="49" spans="1:13" ht="13.5" customHeight="1">
      <c r="A49" s="31"/>
      <c r="B49" s="80"/>
      <c r="C49" s="106"/>
      <c r="D49" s="39">
        <f>B49*C25</f>
        <v>0</v>
      </c>
      <c r="E49" s="113"/>
      <c r="F49" s="80"/>
      <c r="G49" s="106"/>
      <c r="H49" s="39">
        <f>F49*C26</f>
        <v>0</v>
      </c>
      <c r="I49" s="221"/>
      <c r="J49" s="238">
        <f>D49-H49</f>
        <v>0</v>
      </c>
      <c r="K49" s="155"/>
      <c r="L49" s="264"/>
      <c r="M49" s="277"/>
    </row>
    <row r="50" spans="1:13" ht="13.5" customHeight="1">
      <c r="A50" s="31"/>
      <c r="B50" s="80"/>
      <c r="C50" s="106"/>
      <c r="D50" s="39">
        <f>B50*C25</f>
        <v>0</v>
      </c>
      <c r="E50" s="113"/>
      <c r="F50" s="80"/>
      <c r="G50" s="106"/>
      <c r="H50" s="39">
        <f>F50*C26</f>
        <v>0</v>
      </c>
      <c r="I50" s="221"/>
      <c r="J50" s="238">
        <f>D50-H50</f>
        <v>0</v>
      </c>
      <c r="K50" s="155"/>
      <c r="L50" s="264"/>
      <c r="M50" s="275"/>
    </row>
    <row r="51" spans="1:13" ht="13.5" customHeight="1">
      <c r="A51" s="31"/>
      <c r="B51" s="80"/>
      <c r="C51" s="106"/>
      <c r="D51" s="39">
        <f>B51*C25</f>
        <v>0</v>
      </c>
      <c r="E51" s="113"/>
      <c r="F51" s="80"/>
      <c r="G51" s="106"/>
      <c r="H51" s="39">
        <f>F51*C26</f>
        <v>0</v>
      </c>
      <c r="I51" s="221"/>
      <c r="J51" s="238">
        <f>D51-H51</f>
        <v>0</v>
      </c>
      <c r="K51" s="155"/>
      <c r="L51" s="264"/>
      <c r="M51" s="275"/>
    </row>
    <row r="52" spans="1:13" ht="13.5" customHeight="1">
      <c r="A52" s="31"/>
      <c r="B52" s="80"/>
      <c r="C52" s="106"/>
      <c r="D52" s="39">
        <f>B52*C25</f>
        <v>0</v>
      </c>
      <c r="E52" s="113"/>
      <c r="F52" s="80"/>
      <c r="G52" s="106"/>
      <c r="H52" s="39">
        <f>F52*C26</f>
        <v>0</v>
      </c>
      <c r="I52" s="221"/>
      <c r="J52" s="238">
        <f>D52-H52</f>
        <v>0</v>
      </c>
      <c r="K52" s="155"/>
      <c r="L52" s="264"/>
      <c r="M52" s="275"/>
    </row>
    <row r="53" spans="1:13" ht="13.5" customHeight="1">
      <c r="A53" s="33"/>
      <c r="B53" s="81"/>
      <c r="C53" s="81"/>
      <c r="D53" s="81"/>
      <c r="E53" s="81"/>
      <c r="F53" s="81"/>
      <c r="G53" s="81"/>
      <c r="H53" s="204" t="s">
        <v>197</v>
      </c>
      <c r="I53" s="222"/>
      <c r="J53" s="239">
        <f>SUM(J49:J52)</f>
        <v>0</v>
      </c>
      <c r="K53" s="156"/>
      <c r="L53" s="265"/>
      <c r="M53" s="275"/>
    </row>
    <row r="54" spans="1:13" ht="13.5" customHeight="1">
      <c r="M54" s="275"/>
    </row>
    <row r="55" spans="1:13" ht="13.5" customHeight="1">
      <c r="A55" s="29" t="s">
        <v>305</v>
      </c>
      <c r="M55" s="275"/>
    </row>
    <row r="56" spans="1:13" ht="13.5" customHeight="1">
      <c r="A56" s="22" t="s">
        <v>213</v>
      </c>
      <c r="B56" s="22"/>
      <c r="C56" s="22"/>
      <c r="D56" s="22"/>
      <c r="E56" s="22"/>
      <c r="F56" s="22"/>
      <c r="G56" s="22"/>
      <c r="H56" s="22"/>
      <c r="I56" s="22"/>
      <c r="J56" s="22"/>
      <c r="K56" s="22"/>
      <c r="L56" s="22"/>
      <c r="M56" s="275"/>
    </row>
    <row r="57" spans="1:13" ht="27" customHeight="1">
      <c r="A57" s="30" t="s">
        <v>269</v>
      </c>
      <c r="B57" s="30" t="s">
        <v>223</v>
      </c>
      <c r="C57" s="30"/>
      <c r="D57" s="56" t="s">
        <v>195</v>
      </c>
      <c r="E57" s="38"/>
      <c r="F57" s="30" t="s">
        <v>170</v>
      </c>
      <c r="G57" s="30"/>
      <c r="H57" s="30" t="s">
        <v>226</v>
      </c>
      <c r="I57" s="108"/>
      <c r="J57" s="240" t="s">
        <v>155</v>
      </c>
      <c r="K57" s="249"/>
      <c r="L57" s="266"/>
      <c r="M57" s="276"/>
    </row>
    <row r="58" spans="1:13" ht="13.5" customHeight="1">
      <c r="A58" s="31"/>
      <c r="B58" s="80"/>
      <c r="C58" s="106"/>
      <c r="D58" s="39">
        <f>B58*C23</f>
        <v>0</v>
      </c>
      <c r="E58" s="113"/>
      <c r="F58" s="80"/>
      <c r="G58" s="106"/>
      <c r="H58" s="39">
        <f>F58*C26</f>
        <v>0</v>
      </c>
      <c r="I58" s="221"/>
      <c r="J58" s="238">
        <f>D58-H58</f>
        <v>0</v>
      </c>
      <c r="K58" s="155"/>
      <c r="L58" s="264"/>
      <c r="M58" s="277"/>
    </row>
    <row r="59" spans="1:13" ht="13.5" customHeight="1">
      <c r="A59" s="31"/>
      <c r="B59" s="80"/>
      <c r="C59" s="106"/>
      <c r="D59" s="39">
        <f>B59*C23</f>
        <v>0</v>
      </c>
      <c r="E59" s="113"/>
      <c r="F59" s="80"/>
      <c r="G59" s="106"/>
      <c r="H59" s="39">
        <f>F59*C26</f>
        <v>0</v>
      </c>
      <c r="I59" s="221"/>
      <c r="J59" s="238">
        <f>D59-H59</f>
        <v>0</v>
      </c>
      <c r="K59" s="155"/>
      <c r="L59" s="264"/>
      <c r="M59" s="275"/>
    </row>
    <row r="60" spans="1:13" ht="13.5" customHeight="1">
      <c r="A60" s="31"/>
      <c r="B60" s="80"/>
      <c r="C60" s="106"/>
      <c r="D60" s="39">
        <f>B60*C23</f>
        <v>0</v>
      </c>
      <c r="E60" s="113"/>
      <c r="F60" s="80"/>
      <c r="G60" s="106"/>
      <c r="H60" s="39">
        <f>F60*C26</f>
        <v>0</v>
      </c>
      <c r="I60" s="221"/>
      <c r="J60" s="238">
        <f>D60-H60</f>
        <v>0</v>
      </c>
      <c r="K60" s="155"/>
      <c r="L60" s="264"/>
      <c r="M60" s="275"/>
    </row>
    <row r="61" spans="1:13" ht="13.5" customHeight="1">
      <c r="A61" s="31"/>
      <c r="B61" s="80"/>
      <c r="C61" s="106"/>
      <c r="D61" s="39">
        <f>B61*C23</f>
        <v>0</v>
      </c>
      <c r="E61" s="113"/>
      <c r="F61" s="80"/>
      <c r="G61" s="106"/>
      <c r="H61" s="39">
        <f>F61*C26</f>
        <v>0</v>
      </c>
      <c r="I61" s="221"/>
      <c r="J61" s="238">
        <f>D61-H61</f>
        <v>0</v>
      </c>
      <c r="K61" s="155"/>
      <c r="L61" s="264"/>
      <c r="M61" s="275"/>
    </row>
    <row r="62" spans="1:13" ht="13.5" customHeight="1">
      <c r="A62" s="33"/>
      <c r="B62" s="81"/>
      <c r="C62" s="81"/>
      <c r="D62" s="81"/>
      <c r="E62" s="81"/>
      <c r="F62" s="81"/>
      <c r="G62" s="81"/>
      <c r="H62" s="204" t="s">
        <v>309</v>
      </c>
      <c r="I62" s="222"/>
      <c r="J62" s="239">
        <f>SUM(J58:J61)</f>
        <v>0</v>
      </c>
      <c r="K62" s="156"/>
      <c r="L62" s="265"/>
      <c r="M62" s="275"/>
    </row>
    <row r="63" spans="1:13" ht="13.5" customHeight="1">
      <c r="M63" s="275"/>
    </row>
    <row r="64" spans="1:13" ht="13.5" customHeight="1">
      <c r="A64" s="29" t="s">
        <v>306</v>
      </c>
      <c r="M64" s="275"/>
    </row>
    <row r="65" spans="1:30" ht="13.5" customHeight="1">
      <c r="A65" s="22" t="s">
        <v>213</v>
      </c>
      <c r="B65" s="22"/>
      <c r="C65" s="22"/>
      <c r="D65" s="22"/>
      <c r="E65" s="22"/>
      <c r="F65" s="22"/>
      <c r="G65" s="22"/>
      <c r="H65" s="22"/>
      <c r="I65" s="22"/>
      <c r="J65" s="22"/>
      <c r="K65" s="22"/>
      <c r="L65" s="22"/>
      <c r="M65" s="275"/>
    </row>
    <row r="66" spans="1:30" ht="27" customHeight="1">
      <c r="A66" s="30" t="s">
        <v>269</v>
      </c>
      <c r="B66" s="30" t="s">
        <v>224</v>
      </c>
      <c r="C66" s="30"/>
      <c r="D66" s="30" t="s">
        <v>62</v>
      </c>
      <c r="E66" s="108"/>
      <c r="F66" s="30" t="s">
        <v>170</v>
      </c>
      <c r="G66" s="30"/>
      <c r="H66" s="30" t="s">
        <v>226</v>
      </c>
      <c r="I66" s="108"/>
      <c r="J66" s="240" t="s">
        <v>300</v>
      </c>
      <c r="K66" s="249"/>
      <c r="L66" s="266"/>
      <c r="M66" s="276"/>
    </row>
    <row r="67" spans="1:30" ht="13.5" customHeight="1">
      <c r="A67" s="31"/>
      <c r="B67" s="80"/>
      <c r="C67" s="106"/>
      <c r="D67" s="39">
        <f>B67*C24</f>
        <v>0</v>
      </c>
      <c r="E67" s="113"/>
      <c r="F67" s="80"/>
      <c r="G67" s="106"/>
      <c r="H67" s="39">
        <f>F67*C26</f>
        <v>0</v>
      </c>
      <c r="I67" s="221"/>
      <c r="J67" s="238">
        <f>D67-H67</f>
        <v>0</v>
      </c>
      <c r="K67" s="155"/>
      <c r="L67" s="264"/>
      <c r="M67" s="277"/>
    </row>
    <row r="68" spans="1:30" ht="13.5" customHeight="1">
      <c r="A68" s="31"/>
      <c r="B68" s="80"/>
      <c r="C68" s="106"/>
      <c r="D68" s="39">
        <f>B68*C24</f>
        <v>0</v>
      </c>
      <c r="E68" s="113"/>
      <c r="F68" s="80"/>
      <c r="G68" s="106"/>
      <c r="H68" s="39">
        <f>F68*C26</f>
        <v>0</v>
      </c>
      <c r="I68" s="221"/>
      <c r="J68" s="238">
        <f>D68-H68</f>
        <v>0</v>
      </c>
      <c r="K68" s="155"/>
      <c r="L68" s="264"/>
      <c r="M68" s="275"/>
    </row>
    <row r="69" spans="1:30" ht="13.5" customHeight="1">
      <c r="A69" s="31"/>
      <c r="B69" s="80"/>
      <c r="C69" s="106"/>
      <c r="D69" s="39">
        <f>B69*C24</f>
        <v>0</v>
      </c>
      <c r="E69" s="113"/>
      <c r="F69" s="80"/>
      <c r="G69" s="106"/>
      <c r="H69" s="39">
        <f>F69*C26</f>
        <v>0</v>
      </c>
      <c r="I69" s="221"/>
      <c r="J69" s="238">
        <f>D69-H69</f>
        <v>0</v>
      </c>
      <c r="K69" s="155"/>
      <c r="L69" s="264"/>
      <c r="M69" s="275"/>
    </row>
    <row r="70" spans="1:30" ht="13.5" customHeight="1">
      <c r="A70" s="31"/>
      <c r="B70" s="80"/>
      <c r="C70" s="106"/>
      <c r="D70" s="39">
        <f>B70*C24</f>
        <v>0</v>
      </c>
      <c r="E70" s="113"/>
      <c r="F70" s="80"/>
      <c r="G70" s="106"/>
      <c r="H70" s="39">
        <f>F70*C26</f>
        <v>0</v>
      </c>
      <c r="I70" s="221"/>
      <c r="J70" s="238">
        <f>D70-H70</f>
        <v>0</v>
      </c>
      <c r="K70" s="155"/>
      <c r="L70" s="264"/>
      <c r="M70" s="275"/>
    </row>
    <row r="71" spans="1:30" ht="13.5" customHeight="1">
      <c r="A71" s="33"/>
      <c r="B71" s="81"/>
      <c r="C71" s="81"/>
      <c r="D71" s="81"/>
      <c r="E71" s="81"/>
      <c r="F71" s="81"/>
      <c r="G71" s="81"/>
      <c r="H71" s="204" t="s">
        <v>310</v>
      </c>
      <c r="I71" s="222"/>
      <c r="J71" s="239">
        <f>SUM(J67:J70)</f>
        <v>0</v>
      </c>
      <c r="K71" s="156"/>
      <c r="L71" s="265"/>
      <c r="M71" s="275"/>
    </row>
    <row r="72" spans="1:30" ht="13.5" customHeight="1">
      <c r="M72" s="275"/>
      <c r="N72" s="275"/>
      <c r="O72" s="275"/>
      <c r="P72" s="275"/>
      <c r="Q72" s="275"/>
      <c r="R72" s="275"/>
      <c r="S72" s="275"/>
      <c r="T72" s="275"/>
      <c r="U72" s="40"/>
      <c r="V72" s="40"/>
      <c r="W72" s="40"/>
      <c r="X72" s="336"/>
      <c r="Y72" s="336"/>
      <c r="Z72" s="336"/>
      <c r="AA72" s="336"/>
      <c r="AB72" s="336"/>
      <c r="AC72" s="336"/>
      <c r="AD72" s="349"/>
    </row>
    <row r="73" spans="1:30" ht="13.5" customHeight="1">
      <c r="C73" s="107" t="s">
        <v>212</v>
      </c>
      <c r="D73" s="129"/>
      <c r="E73" s="129"/>
      <c r="F73" s="129"/>
      <c r="G73" s="129"/>
      <c r="H73" s="205">
        <f>(J36+J44+J53+J62+J71)*I23</f>
        <v>0</v>
      </c>
      <c r="Z73" s="336"/>
      <c r="AA73" s="336"/>
      <c r="AB73" s="336"/>
      <c r="AC73" s="336"/>
      <c r="AD73" s="349"/>
    </row>
    <row r="74" spans="1:30" ht="13.5" customHeight="1">
      <c r="M74" s="275"/>
      <c r="N74" s="275"/>
      <c r="O74" s="275"/>
      <c r="P74" s="275"/>
      <c r="Q74" s="275"/>
      <c r="R74" s="275"/>
      <c r="S74" s="275"/>
      <c r="T74" s="275"/>
      <c r="U74" s="40"/>
      <c r="V74" s="40"/>
      <c r="W74" s="40"/>
      <c r="X74" s="336"/>
      <c r="Y74" s="336"/>
      <c r="Z74" s="336"/>
      <c r="AA74" s="336"/>
      <c r="AB74" s="336"/>
      <c r="AC74" s="336"/>
      <c r="AD74" s="349"/>
    </row>
    <row r="75" spans="1:30" ht="17.25">
      <c r="A75" s="34" t="s">
        <v>165</v>
      </c>
      <c r="B75" s="9"/>
      <c r="M75" s="275"/>
      <c r="N75" s="275"/>
      <c r="O75" s="275"/>
      <c r="P75" s="275"/>
      <c r="Q75" s="275"/>
      <c r="R75" s="275"/>
      <c r="S75" s="275"/>
      <c r="T75" s="275"/>
      <c r="U75" s="275"/>
      <c r="V75" s="275"/>
      <c r="W75" s="275"/>
      <c r="X75" s="275"/>
      <c r="Y75" s="275"/>
      <c r="Z75" s="275"/>
      <c r="AA75" s="275"/>
      <c r="AB75" s="275"/>
      <c r="AC75" s="275"/>
      <c r="AD75" s="275"/>
    </row>
    <row r="76" spans="1:30">
      <c r="A76" s="35" t="s">
        <v>121</v>
      </c>
      <c r="B76" s="35"/>
      <c r="C76" s="35"/>
      <c r="D76" s="35"/>
      <c r="E76" s="35"/>
      <c r="F76" s="35"/>
      <c r="G76" s="35"/>
      <c r="H76" s="35"/>
      <c r="I76" s="35"/>
      <c r="J76" s="35"/>
      <c r="K76" s="35"/>
      <c r="L76" s="36"/>
      <c r="M76" s="36"/>
      <c r="N76" s="36"/>
      <c r="O76" s="36"/>
      <c r="P76" s="36"/>
      <c r="Q76" s="36"/>
      <c r="R76" s="36"/>
      <c r="S76" s="36"/>
      <c r="T76" s="36"/>
      <c r="U76" s="36"/>
    </row>
    <row r="77" spans="1:30">
      <c r="A77" s="36" t="s">
        <v>141</v>
      </c>
      <c r="B77" s="36"/>
      <c r="C77" s="36"/>
      <c r="D77" s="36"/>
      <c r="E77" s="36"/>
      <c r="F77" s="36"/>
      <c r="G77" s="36"/>
      <c r="H77" s="36"/>
      <c r="I77" s="36"/>
      <c r="J77" s="36"/>
      <c r="K77" s="36"/>
      <c r="L77" s="36"/>
      <c r="M77" s="36"/>
      <c r="N77" s="36"/>
      <c r="O77" s="36"/>
      <c r="P77" s="36"/>
      <c r="Q77" s="36"/>
      <c r="R77" s="36"/>
      <c r="S77" s="36"/>
      <c r="T77" s="36"/>
      <c r="U77" s="36"/>
    </row>
    <row r="78" spans="1:30">
      <c r="A78" s="36" t="s">
        <v>123</v>
      </c>
      <c r="B78" s="36"/>
      <c r="C78" s="36"/>
      <c r="D78" s="36"/>
      <c r="E78" s="36"/>
      <c r="F78" s="36"/>
      <c r="G78" s="36"/>
      <c r="H78" s="36"/>
      <c r="I78" s="36"/>
      <c r="J78" s="36"/>
      <c r="K78" s="36"/>
      <c r="L78" s="36"/>
      <c r="M78" s="36"/>
      <c r="N78" s="36"/>
      <c r="O78" s="36"/>
      <c r="P78" s="36"/>
      <c r="Q78" s="36"/>
      <c r="R78" s="36"/>
      <c r="S78" s="36"/>
      <c r="T78" s="36"/>
      <c r="U78" s="36"/>
    </row>
    <row r="79" spans="1:30">
      <c r="A79" s="36" t="s">
        <v>65</v>
      </c>
      <c r="B79" s="36"/>
      <c r="C79" s="36"/>
      <c r="D79" s="36"/>
      <c r="E79" s="36"/>
      <c r="F79" s="36"/>
      <c r="G79" s="36"/>
      <c r="H79" s="36"/>
      <c r="I79" s="36"/>
      <c r="J79" s="36"/>
      <c r="K79" s="36"/>
      <c r="L79" s="36"/>
      <c r="M79" s="36"/>
      <c r="N79" s="36"/>
      <c r="O79" s="36"/>
      <c r="P79" s="36"/>
      <c r="Q79" s="36"/>
      <c r="R79" s="36"/>
      <c r="S79" s="36"/>
      <c r="T79" s="36"/>
      <c r="U79" s="36"/>
    </row>
    <row r="80" spans="1:30">
      <c r="A80" s="36" t="s">
        <v>59</v>
      </c>
      <c r="B80" s="36"/>
      <c r="C80" s="36"/>
      <c r="D80" s="36"/>
      <c r="E80" s="36"/>
      <c r="F80" s="36"/>
      <c r="G80" s="36"/>
      <c r="H80" s="36"/>
      <c r="I80" s="36"/>
      <c r="J80" s="36"/>
      <c r="K80" s="36"/>
      <c r="L80" s="36"/>
      <c r="M80" s="36"/>
      <c r="N80" s="36"/>
      <c r="O80" s="36"/>
      <c r="P80" s="36"/>
      <c r="Q80" s="36"/>
      <c r="R80" s="36"/>
      <c r="S80" s="36"/>
      <c r="T80" s="36"/>
      <c r="U80" s="36"/>
    </row>
    <row r="81" spans="1:30">
      <c r="A81" s="36"/>
      <c r="B81" s="36"/>
      <c r="C81" s="36"/>
      <c r="D81" s="36"/>
      <c r="E81" s="36"/>
      <c r="F81" s="36"/>
      <c r="G81" s="36"/>
      <c r="H81" s="36"/>
      <c r="I81" s="36"/>
      <c r="J81" s="36"/>
      <c r="K81" s="36"/>
      <c r="L81" s="36"/>
      <c r="M81" s="36"/>
      <c r="N81" s="36"/>
      <c r="O81" s="36"/>
      <c r="P81" s="36"/>
      <c r="Q81" s="36"/>
      <c r="R81" s="36"/>
      <c r="S81" s="36"/>
      <c r="T81" s="36"/>
      <c r="U81" s="36"/>
    </row>
    <row r="82" spans="1:30" ht="14.25">
      <c r="A82" s="37" t="s">
        <v>251</v>
      </c>
      <c r="B82" s="9"/>
      <c r="M82" s="275"/>
      <c r="N82" s="275"/>
      <c r="O82" s="275"/>
      <c r="P82" s="275"/>
      <c r="Q82" s="275"/>
      <c r="R82" s="275"/>
      <c r="S82" s="275"/>
      <c r="T82" s="275"/>
      <c r="U82" s="275"/>
      <c r="V82" s="275"/>
      <c r="W82" s="275"/>
      <c r="X82" s="275"/>
      <c r="Y82" s="275"/>
      <c r="Z82" s="275"/>
      <c r="AA82" s="275"/>
      <c r="AB82" s="275"/>
      <c r="AC82" s="275"/>
      <c r="AD82" s="275"/>
    </row>
    <row r="83" spans="1:30" ht="13.5" customHeight="1">
      <c r="A83" s="2" t="s">
        <v>43</v>
      </c>
      <c r="B83" s="22"/>
      <c r="C83" s="22"/>
      <c r="D83" s="22"/>
      <c r="E83" s="22"/>
      <c r="F83" s="22"/>
      <c r="G83" s="22"/>
      <c r="H83" s="22"/>
      <c r="I83" s="22"/>
      <c r="J83" s="22"/>
      <c r="K83" s="22"/>
      <c r="L83" s="22"/>
      <c r="M83" s="275"/>
      <c r="N83" s="275"/>
      <c r="O83" s="275"/>
      <c r="P83" s="275"/>
      <c r="Q83" s="275"/>
      <c r="R83" s="275"/>
      <c r="S83" s="275"/>
      <c r="T83" s="275"/>
      <c r="U83" s="40"/>
      <c r="V83" s="40"/>
      <c r="W83" s="40"/>
      <c r="X83" s="336"/>
      <c r="Y83" s="336"/>
      <c r="Z83" s="336"/>
      <c r="AA83" s="336"/>
      <c r="AB83" s="336"/>
      <c r="AC83" s="336"/>
      <c r="AD83" s="349"/>
    </row>
    <row r="84" spans="1:30" ht="27" customHeight="1">
      <c r="A84" s="30" t="s">
        <v>269</v>
      </c>
      <c r="B84" s="30" t="s">
        <v>28</v>
      </c>
      <c r="C84" s="108"/>
      <c r="D84" s="56" t="s">
        <v>63</v>
      </c>
      <c r="E84" s="56"/>
      <c r="F84" s="56"/>
      <c r="G84" s="171"/>
      <c r="H84" s="206" t="s">
        <v>162</v>
      </c>
      <c r="I84" s="223"/>
      <c r="J84" s="241"/>
      <c r="K84" s="250"/>
      <c r="L84" s="267"/>
      <c r="M84" s="101"/>
      <c r="N84" s="101"/>
      <c r="O84" s="101"/>
      <c r="P84" s="60"/>
      <c r="Q84" s="60"/>
      <c r="R84" s="275"/>
      <c r="S84" s="275"/>
      <c r="T84" s="275"/>
      <c r="U84" s="40"/>
      <c r="V84" s="40"/>
      <c r="W84" s="40"/>
      <c r="X84" s="336"/>
      <c r="Y84" s="336"/>
      <c r="Z84" s="336"/>
      <c r="AA84" s="336"/>
      <c r="AB84" s="336"/>
      <c r="AC84" s="336"/>
      <c r="AD84" s="349"/>
    </row>
    <row r="85" spans="1:30" ht="13.5" customHeight="1">
      <c r="A85" s="31"/>
      <c r="B85" s="80"/>
      <c r="C85" s="109"/>
      <c r="D85" s="130">
        <f>B85*C25</f>
        <v>0</v>
      </c>
      <c r="E85" s="155"/>
      <c r="F85" s="177"/>
      <c r="G85" s="70"/>
      <c r="H85" s="70"/>
      <c r="I85" s="70"/>
      <c r="J85" s="40"/>
      <c r="K85" s="40"/>
      <c r="L85" s="268"/>
      <c r="M85" s="277"/>
      <c r="N85" s="275"/>
      <c r="O85" s="275"/>
      <c r="P85" s="275"/>
      <c r="Q85" s="275"/>
      <c r="R85" s="275"/>
      <c r="S85" s="275"/>
      <c r="T85" s="275"/>
      <c r="U85" s="40"/>
      <c r="V85" s="40"/>
      <c r="W85" s="40"/>
      <c r="X85" s="336"/>
      <c r="Y85" s="336"/>
      <c r="Z85" s="336"/>
      <c r="AA85" s="336"/>
      <c r="AB85" s="336"/>
      <c r="AC85" s="336"/>
      <c r="AD85" s="349"/>
    </row>
    <row r="86" spans="1:30" ht="13.5" customHeight="1">
      <c r="A86" s="31"/>
      <c r="B86" s="80"/>
      <c r="C86" s="109"/>
      <c r="D86" s="130">
        <f>B86*C25</f>
        <v>0</v>
      </c>
      <c r="E86" s="155"/>
      <c r="F86" s="177"/>
      <c r="G86" s="70"/>
      <c r="H86" s="70"/>
      <c r="I86" s="70"/>
      <c r="J86" s="40"/>
      <c r="K86" s="40"/>
      <c r="L86" s="268"/>
      <c r="M86" s="275"/>
      <c r="N86" s="275"/>
      <c r="O86" s="275"/>
      <c r="P86" s="275"/>
      <c r="Q86" s="275"/>
      <c r="R86" s="275"/>
      <c r="S86" s="275"/>
      <c r="T86" s="275"/>
      <c r="U86" s="40"/>
      <c r="V86" s="40"/>
      <c r="W86" s="40"/>
      <c r="X86" s="336"/>
      <c r="Y86" s="336"/>
      <c r="Z86" s="336"/>
      <c r="AA86" s="336"/>
      <c r="AB86" s="336"/>
      <c r="AC86" s="336"/>
      <c r="AD86" s="349"/>
    </row>
    <row r="87" spans="1:30" ht="13.5" customHeight="1">
      <c r="A87" s="31"/>
      <c r="B87" s="80"/>
      <c r="C87" s="109"/>
      <c r="D87" s="130">
        <f>B87*C25</f>
        <v>0</v>
      </c>
      <c r="E87" s="155"/>
      <c r="F87" s="177"/>
      <c r="G87" s="70"/>
      <c r="H87" s="70"/>
      <c r="I87" s="70"/>
      <c r="J87" s="40"/>
      <c r="K87" s="40"/>
      <c r="L87" s="268"/>
      <c r="M87" s="275"/>
      <c r="N87" s="275"/>
      <c r="O87" s="275"/>
      <c r="P87" s="275"/>
      <c r="Q87" s="275"/>
      <c r="R87" s="275"/>
      <c r="S87" s="275"/>
      <c r="T87" s="275"/>
      <c r="U87" s="40"/>
      <c r="V87" s="40"/>
      <c r="W87" s="40"/>
      <c r="X87" s="336"/>
      <c r="Y87" s="336"/>
      <c r="Z87" s="336"/>
      <c r="AA87" s="336"/>
      <c r="AB87" s="336"/>
      <c r="AC87" s="336"/>
      <c r="AD87" s="349"/>
    </row>
    <row r="88" spans="1:30" ht="13.5" customHeight="1">
      <c r="A88" s="31"/>
      <c r="B88" s="82"/>
      <c r="C88" s="110"/>
      <c r="D88" s="131">
        <f>B88*C25</f>
        <v>0</v>
      </c>
      <c r="E88" s="156"/>
      <c r="F88" s="178"/>
      <c r="G88" s="70"/>
      <c r="H88" s="70"/>
      <c r="I88" s="70"/>
      <c r="J88" s="40"/>
      <c r="K88" s="40"/>
      <c r="L88" s="268"/>
      <c r="M88" s="275"/>
      <c r="N88" s="275"/>
      <c r="O88" s="275"/>
      <c r="P88" s="275"/>
      <c r="Q88" s="275"/>
      <c r="R88" s="275"/>
      <c r="S88" s="275"/>
      <c r="T88" s="275"/>
      <c r="U88" s="40"/>
      <c r="V88" s="40"/>
      <c r="W88" s="40"/>
      <c r="X88" s="336"/>
      <c r="Y88" s="336"/>
      <c r="Z88" s="336"/>
      <c r="AA88" s="336"/>
      <c r="AB88" s="336"/>
      <c r="AC88" s="336"/>
      <c r="AD88" s="349"/>
    </row>
    <row r="89" spans="1:30" ht="13.5" customHeight="1">
      <c r="A89" s="33"/>
      <c r="B89" s="83" t="s">
        <v>292</v>
      </c>
      <c r="C89" s="111"/>
      <c r="D89" s="132">
        <f>SUM(D85:F88)</f>
        <v>0</v>
      </c>
      <c r="E89" s="157"/>
      <c r="F89" s="179"/>
      <c r="G89" s="40"/>
      <c r="H89" s="70"/>
      <c r="I89" s="70"/>
      <c r="J89" s="40"/>
      <c r="K89" s="40"/>
      <c r="L89" s="268"/>
      <c r="M89" s="275"/>
      <c r="N89" s="275"/>
      <c r="O89" s="275"/>
      <c r="P89" s="275"/>
      <c r="Q89" s="275"/>
      <c r="R89" s="275"/>
      <c r="S89" s="275"/>
      <c r="T89" s="275"/>
      <c r="U89" s="40"/>
      <c r="V89" s="40"/>
      <c r="W89" s="40"/>
      <c r="X89" s="336"/>
      <c r="Y89" s="336"/>
      <c r="Z89" s="336"/>
      <c r="AA89" s="336"/>
      <c r="AB89" s="336"/>
      <c r="AC89" s="336"/>
      <c r="AD89" s="349"/>
    </row>
    <row r="90" spans="1:30" ht="11.25" customHeight="1"/>
    <row r="91" spans="1:30" ht="27.75" customHeight="1">
      <c r="A91" s="38" t="s">
        <v>30</v>
      </c>
      <c r="B91" s="84"/>
      <c r="C91" s="112"/>
      <c r="D91" s="88" t="s">
        <v>41</v>
      </c>
      <c r="E91" s="30" t="s">
        <v>291</v>
      </c>
      <c r="F91" s="30"/>
      <c r="G91" s="189" t="s">
        <v>64</v>
      </c>
      <c r="H91" s="207" t="s">
        <v>227</v>
      </c>
      <c r="I91" s="207"/>
      <c r="J91" s="207"/>
      <c r="K91" s="207"/>
    </row>
    <row r="92" spans="1:30">
      <c r="A92" s="39">
        <f>D89</f>
        <v>0</v>
      </c>
      <c r="B92" s="85"/>
      <c r="C92" s="113"/>
      <c r="D92" s="88" t="s">
        <v>41</v>
      </c>
      <c r="E92" s="88">
        <f>K84</f>
        <v>0</v>
      </c>
      <c r="F92" s="88"/>
      <c r="G92" s="189" t="s">
        <v>64</v>
      </c>
      <c r="H92" s="122">
        <f>A92*E92</f>
        <v>0</v>
      </c>
      <c r="I92" s="122"/>
      <c r="J92" s="122"/>
      <c r="K92" s="122"/>
    </row>
    <row r="93" spans="1:30">
      <c r="A93" s="40"/>
      <c r="B93" s="40"/>
      <c r="C93" s="40"/>
      <c r="D93" s="40"/>
      <c r="E93" s="40"/>
      <c r="F93" s="40"/>
      <c r="G93" s="40"/>
      <c r="H93" s="40"/>
      <c r="I93" s="40"/>
      <c r="J93" s="40"/>
      <c r="K93" s="40"/>
    </row>
    <row r="94" spans="1:30">
      <c r="A94" s="37" t="s">
        <v>225</v>
      </c>
      <c r="B94" s="40"/>
      <c r="C94" s="40"/>
      <c r="D94" s="40"/>
      <c r="E94" s="40"/>
      <c r="F94" s="40"/>
      <c r="G94" s="40"/>
      <c r="H94" s="40"/>
      <c r="I94" s="40"/>
      <c r="J94" s="40"/>
      <c r="K94" s="40"/>
    </row>
    <row r="95" spans="1:30" ht="14.25">
      <c r="A95" s="2" t="s">
        <v>43</v>
      </c>
      <c r="B95" s="40"/>
      <c r="C95" s="40"/>
      <c r="D95" s="40"/>
      <c r="E95" s="40"/>
      <c r="F95" s="40"/>
      <c r="G95" s="40"/>
      <c r="H95" s="40"/>
      <c r="I95" s="40"/>
      <c r="J95" s="40"/>
      <c r="K95" s="40"/>
    </row>
    <row r="96" spans="1:30" ht="27" customHeight="1">
      <c r="A96" s="30" t="s">
        <v>269</v>
      </c>
      <c r="B96" s="30" t="s">
        <v>282</v>
      </c>
      <c r="C96" s="108"/>
      <c r="D96" s="56" t="s">
        <v>188</v>
      </c>
      <c r="E96" s="56"/>
      <c r="F96" s="56"/>
      <c r="G96" s="171"/>
      <c r="H96" s="206" t="s">
        <v>289</v>
      </c>
      <c r="I96" s="223"/>
      <c r="J96" s="241"/>
      <c r="K96" s="250"/>
      <c r="L96" s="267"/>
      <c r="M96" s="101"/>
      <c r="N96" s="101"/>
      <c r="O96" s="101"/>
      <c r="P96" s="60"/>
      <c r="Q96" s="60"/>
      <c r="R96" s="275"/>
      <c r="S96" s="275"/>
      <c r="T96" s="275"/>
      <c r="U96" s="40"/>
      <c r="V96" s="40"/>
      <c r="W96" s="40"/>
      <c r="X96" s="336"/>
      <c r="Y96" s="336"/>
      <c r="Z96" s="336"/>
      <c r="AA96" s="336"/>
      <c r="AB96" s="336"/>
      <c r="AC96" s="336"/>
      <c r="AD96" s="349"/>
    </row>
    <row r="97" spans="1:30" ht="13.5" customHeight="1">
      <c r="A97" s="31"/>
      <c r="B97" s="80"/>
      <c r="C97" s="109"/>
      <c r="D97" s="130">
        <f>B97*C23</f>
        <v>0</v>
      </c>
      <c r="E97" s="155"/>
      <c r="F97" s="177"/>
      <c r="G97" s="70"/>
      <c r="H97" s="70"/>
      <c r="I97" s="70"/>
      <c r="J97" s="40"/>
      <c r="K97" s="40"/>
      <c r="L97" s="268"/>
      <c r="M97" s="277"/>
      <c r="N97" s="275"/>
      <c r="O97" s="275"/>
      <c r="P97" s="275"/>
      <c r="Q97" s="275"/>
      <c r="R97" s="275"/>
      <c r="S97" s="275"/>
      <c r="T97" s="275"/>
      <c r="U97" s="40"/>
      <c r="V97" s="40"/>
      <c r="W97" s="40"/>
      <c r="X97" s="336"/>
      <c r="Y97" s="336"/>
      <c r="Z97" s="336"/>
      <c r="AA97" s="336"/>
      <c r="AB97" s="336"/>
      <c r="AC97" s="336"/>
      <c r="AD97" s="349"/>
    </row>
    <row r="98" spans="1:30" ht="13.5" customHeight="1">
      <c r="A98" s="31"/>
      <c r="B98" s="80"/>
      <c r="C98" s="109"/>
      <c r="D98" s="130">
        <f>B98*C23</f>
        <v>0</v>
      </c>
      <c r="E98" s="155"/>
      <c r="F98" s="177"/>
      <c r="G98" s="70"/>
      <c r="H98" s="70"/>
      <c r="I98" s="70"/>
      <c r="J98" s="40"/>
      <c r="K98" s="40"/>
      <c r="L98" s="268"/>
      <c r="M98" s="275"/>
      <c r="N98" s="275"/>
      <c r="O98" s="275"/>
      <c r="P98" s="275"/>
      <c r="Q98" s="275"/>
      <c r="R98" s="275"/>
      <c r="S98" s="275"/>
      <c r="T98" s="275"/>
      <c r="U98" s="40"/>
      <c r="V98" s="40"/>
      <c r="W98" s="40"/>
      <c r="X98" s="336"/>
      <c r="Y98" s="336"/>
      <c r="Z98" s="336"/>
      <c r="AA98" s="336"/>
      <c r="AB98" s="336"/>
      <c r="AC98" s="336"/>
      <c r="AD98" s="349"/>
    </row>
    <row r="99" spans="1:30" ht="13.5" customHeight="1">
      <c r="A99" s="31"/>
      <c r="B99" s="80"/>
      <c r="C99" s="109"/>
      <c r="D99" s="130">
        <f>B99*C23</f>
        <v>0</v>
      </c>
      <c r="E99" s="155"/>
      <c r="F99" s="177"/>
      <c r="G99" s="70"/>
      <c r="H99" s="70"/>
      <c r="I99" s="70"/>
      <c r="J99" s="40"/>
      <c r="K99" s="40"/>
      <c r="L99" s="268"/>
      <c r="M99" s="275"/>
      <c r="N99" s="275"/>
      <c r="O99" s="275"/>
      <c r="P99" s="275"/>
      <c r="Q99" s="275"/>
      <c r="R99" s="275"/>
      <c r="S99" s="275"/>
      <c r="T99" s="275"/>
      <c r="U99" s="40"/>
      <c r="V99" s="40"/>
      <c r="W99" s="40"/>
      <c r="X99" s="336"/>
      <c r="Y99" s="336"/>
      <c r="Z99" s="336"/>
      <c r="AA99" s="336"/>
      <c r="AB99" s="336"/>
      <c r="AC99" s="336"/>
      <c r="AD99" s="349"/>
    </row>
    <row r="100" spans="1:30" ht="13.5" customHeight="1">
      <c r="A100" s="31"/>
      <c r="B100" s="82"/>
      <c r="C100" s="110"/>
      <c r="D100" s="131">
        <f>B100*C23</f>
        <v>0</v>
      </c>
      <c r="E100" s="156"/>
      <c r="F100" s="178"/>
      <c r="G100" s="70"/>
      <c r="H100" s="70"/>
      <c r="I100" s="70"/>
      <c r="J100" s="40"/>
      <c r="K100" s="40"/>
      <c r="L100" s="268"/>
      <c r="M100" s="275"/>
      <c r="N100" s="275"/>
      <c r="O100" s="275"/>
      <c r="P100" s="275"/>
      <c r="Q100" s="275"/>
      <c r="R100" s="275"/>
      <c r="S100" s="275"/>
      <c r="T100" s="275"/>
      <c r="U100" s="40"/>
      <c r="V100" s="40"/>
      <c r="W100" s="40"/>
      <c r="X100" s="336"/>
      <c r="Y100" s="336"/>
      <c r="Z100" s="336"/>
      <c r="AA100" s="336"/>
      <c r="AB100" s="336"/>
      <c r="AC100" s="336"/>
      <c r="AD100" s="349"/>
    </row>
    <row r="101" spans="1:30" ht="13.5" customHeight="1">
      <c r="A101" s="33"/>
      <c r="B101" s="83" t="s">
        <v>293</v>
      </c>
      <c r="C101" s="111"/>
      <c r="D101" s="132">
        <f>SUM(D97:F100)</f>
        <v>0</v>
      </c>
      <c r="E101" s="157"/>
      <c r="F101" s="179"/>
      <c r="G101" s="40"/>
      <c r="H101" s="70"/>
      <c r="I101" s="70"/>
      <c r="J101" s="40"/>
      <c r="K101" s="40"/>
      <c r="L101" s="268"/>
      <c r="M101" s="275"/>
      <c r="N101" s="275"/>
      <c r="O101" s="275"/>
      <c r="P101" s="275"/>
      <c r="Q101" s="275"/>
      <c r="R101" s="275"/>
      <c r="S101" s="275"/>
      <c r="T101" s="275"/>
      <c r="U101" s="40"/>
      <c r="V101" s="40"/>
      <c r="W101" s="40"/>
      <c r="X101" s="336"/>
      <c r="Y101" s="336"/>
      <c r="Z101" s="336"/>
      <c r="AA101" s="336"/>
      <c r="AB101" s="336"/>
      <c r="AC101" s="336"/>
      <c r="AD101" s="349"/>
    </row>
    <row r="102" spans="1:30" ht="11.25" customHeight="1"/>
    <row r="103" spans="1:30" ht="27.75" customHeight="1">
      <c r="A103" s="38" t="s">
        <v>114</v>
      </c>
      <c r="B103" s="84"/>
      <c r="C103" s="112"/>
      <c r="D103" s="88" t="s">
        <v>41</v>
      </c>
      <c r="E103" s="30" t="s">
        <v>290</v>
      </c>
      <c r="F103" s="30"/>
      <c r="G103" s="189" t="s">
        <v>64</v>
      </c>
      <c r="H103" s="207" t="s">
        <v>288</v>
      </c>
      <c r="I103" s="207"/>
      <c r="J103" s="207"/>
      <c r="K103" s="207"/>
    </row>
    <row r="104" spans="1:30">
      <c r="A104" s="39">
        <f>D101</f>
        <v>0</v>
      </c>
      <c r="B104" s="85"/>
      <c r="C104" s="113"/>
      <c r="D104" s="88" t="s">
        <v>41</v>
      </c>
      <c r="E104" s="88">
        <f>K96</f>
        <v>0</v>
      </c>
      <c r="F104" s="88"/>
      <c r="G104" s="189" t="s">
        <v>64</v>
      </c>
      <c r="H104" s="122">
        <f>A104*E104</f>
        <v>0</v>
      </c>
      <c r="I104" s="122"/>
      <c r="J104" s="122"/>
      <c r="K104" s="122"/>
    </row>
    <row r="105" spans="1:30">
      <c r="A105" s="40"/>
      <c r="B105" s="40"/>
      <c r="C105" s="40"/>
      <c r="D105" s="40"/>
      <c r="E105" s="40"/>
      <c r="F105" s="40"/>
      <c r="G105" s="40"/>
      <c r="H105" s="40"/>
      <c r="I105" s="40"/>
      <c r="J105" s="40"/>
      <c r="K105" s="40"/>
    </row>
    <row r="106" spans="1:30">
      <c r="A106" s="37" t="s">
        <v>281</v>
      </c>
      <c r="B106" s="40"/>
      <c r="C106" s="40"/>
      <c r="D106" s="40"/>
      <c r="E106" s="40"/>
      <c r="F106" s="40"/>
      <c r="G106" s="40"/>
      <c r="H106" s="40"/>
      <c r="I106" s="40"/>
      <c r="J106" s="40"/>
      <c r="K106" s="40"/>
    </row>
    <row r="107" spans="1:30" ht="14.25">
      <c r="A107" s="2" t="s">
        <v>43</v>
      </c>
      <c r="B107" s="40"/>
      <c r="C107" s="40"/>
      <c r="D107" s="40"/>
      <c r="E107" s="40"/>
      <c r="F107" s="40"/>
      <c r="G107" s="40"/>
      <c r="H107" s="40"/>
      <c r="I107" s="40"/>
      <c r="J107" s="40"/>
      <c r="K107" s="40"/>
    </row>
    <row r="108" spans="1:30" ht="27" customHeight="1">
      <c r="A108" s="30" t="s">
        <v>269</v>
      </c>
      <c r="B108" s="30" t="s">
        <v>284</v>
      </c>
      <c r="C108" s="108"/>
      <c r="D108" s="56" t="s">
        <v>192</v>
      </c>
      <c r="E108" s="56"/>
      <c r="F108" s="56"/>
      <c r="G108" s="171"/>
      <c r="H108" s="206" t="s">
        <v>39</v>
      </c>
      <c r="I108" s="223"/>
      <c r="J108" s="241"/>
      <c r="K108" s="250"/>
      <c r="L108" s="267"/>
      <c r="M108" s="101"/>
      <c r="N108" s="101"/>
      <c r="O108" s="101"/>
      <c r="P108" s="60"/>
      <c r="Q108" s="60"/>
      <c r="R108" s="275"/>
      <c r="S108" s="275"/>
      <c r="T108" s="275"/>
      <c r="U108" s="40"/>
      <c r="V108" s="40"/>
      <c r="W108" s="40"/>
      <c r="X108" s="336"/>
      <c r="Y108" s="336"/>
      <c r="Z108" s="336"/>
      <c r="AA108" s="336"/>
      <c r="AB108" s="336"/>
      <c r="AC108" s="336"/>
      <c r="AD108" s="349"/>
    </row>
    <row r="109" spans="1:30" ht="13.5" customHeight="1">
      <c r="A109" s="31"/>
      <c r="B109" s="80"/>
      <c r="C109" s="109"/>
      <c r="D109" s="130">
        <f>B109*C24</f>
        <v>0</v>
      </c>
      <c r="E109" s="155"/>
      <c r="F109" s="177"/>
      <c r="G109" s="70"/>
      <c r="H109" s="70"/>
      <c r="I109" s="70"/>
      <c r="J109" s="40"/>
      <c r="K109" s="40"/>
      <c r="L109" s="268"/>
      <c r="M109" s="277"/>
      <c r="N109" s="275"/>
      <c r="O109" s="275"/>
      <c r="P109" s="275"/>
      <c r="Q109" s="275"/>
      <c r="R109" s="275"/>
      <c r="S109" s="275"/>
      <c r="T109" s="275"/>
      <c r="U109" s="40"/>
      <c r="V109" s="40"/>
      <c r="W109" s="40"/>
      <c r="X109" s="336"/>
      <c r="Y109" s="336"/>
      <c r="Z109" s="336"/>
      <c r="AA109" s="336"/>
      <c r="AB109" s="336"/>
      <c r="AC109" s="336"/>
      <c r="AD109" s="349"/>
    </row>
    <row r="110" spans="1:30" ht="13.5" customHeight="1">
      <c r="A110" s="31"/>
      <c r="B110" s="80"/>
      <c r="C110" s="109"/>
      <c r="D110" s="130">
        <f>B110*C24</f>
        <v>0</v>
      </c>
      <c r="E110" s="155"/>
      <c r="F110" s="177"/>
      <c r="G110" s="70"/>
      <c r="H110" s="70"/>
      <c r="I110" s="70"/>
      <c r="J110" s="40"/>
      <c r="K110" s="40"/>
      <c r="L110" s="268"/>
      <c r="M110" s="275"/>
      <c r="N110" s="275"/>
      <c r="O110" s="275"/>
      <c r="P110" s="275"/>
      <c r="Q110" s="275"/>
      <c r="R110" s="275"/>
      <c r="S110" s="275"/>
      <c r="T110" s="275"/>
      <c r="U110" s="40"/>
      <c r="V110" s="40"/>
      <c r="W110" s="40"/>
      <c r="X110" s="336"/>
      <c r="Y110" s="336"/>
      <c r="Z110" s="336"/>
      <c r="AA110" s="336"/>
      <c r="AB110" s="336"/>
      <c r="AC110" s="336"/>
      <c r="AD110" s="349"/>
    </row>
    <row r="111" spans="1:30" ht="13.5" customHeight="1">
      <c r="A111" s="31"/>
      <c r="B111" s="80"/>
      <c r="C111" s="109"/>
      <c r="D111" s="130">
        <f>B111*C24</f>
        <v>0</v>
      </c>
      <c r="E111" s="155"/>
      <c r="F111" s="177"/>
      <c r="G111" s="70"/>
      <c r="H111" s="70"/>
      <c r="I111" s="70"/>
      <c r="J111" s="40"/>
      <c r="K111" s="40"/>
      <c r="L111" s="268"/>
      <c r="M111" s="275"/>
      <c r="N111" s="275"/>
      <c r="O111" s="275"/>
      <c r="P111" s="275"/>
      <c r="Q111" s="275"/>
      <c r="R111" s="275"/>
      <c r="S111" s="275"/>
      <c r="T111" s="275"/>
      <c r="U111" s="40"/>
      <c r="V111" s="40"/>
      <c r="W111" s="40"/>
      <c r="X111" s="336"/>
      <c r="Y111" s="336"/>
      <c r="Z111" s="336"/>
      <c r="AA111" s="336"/>
      <c r="AB111" s="336"/>
      <c r="AC111" s="336"/>
      <c r="AD111" s="349"/>
    </row>
    <row r="112" spans="1:30" ht="13.5" customHeight="1">
      <c r="A112" s="31"/>
      <c r="B112" s="82"/>
      <c r="C112" s="110"/>
      <c r="D112" s="131">
        <f>B112*C24</f>
        <v>0</v>
      </c>
      <c r="E112" s="156"/>
      <c r="F112" s="178"/>
      <c r="G112" s="70"/>
      <c r="H112" s="70"/>
      <c r="I112" s="70"/>
      <c r="J112" s="40"/>
      <c r="K112" s="40"/>
      <c r="L112" s="268"/>
      <c r="M112" s="275"/>
      <c r="N112" s="275"/>
      <c r="O112" s="275"/>
      <c r="P112" s="275"/>
      <c r="Q112" s="275"/>
      <c r="R112" s="275"/>
      <c r="S112" s="275"/>
      <c r="T112" s="275"/>
      <c r="U112" s="40"/>
      <c r="V112" s="40"/>
      <c r="W112" s="40"/>
      <c r="X112" s="336"/>
      <c r="Y112" s="336"/>
      <c r="Z112" s="336"/>
      <c r="AA112" s="336"/>
      <c r="AB112" s="336"/>
      <c r="AC112" s="336"/>
      <c r="AD112" s="349"/>
    </row>
    <row r="113" spans="1:30" ht="13.5" customHeight="1">
      <c r="A113" s="33"/>
      <c r="B113" s="83" t="s">
        <v>271</v>
      </c>
      <c r="C113" s="111"/>
      <c r="D113" s="132">
        <f>SUM(D109:F112)</f>
        <v>0</v>
      </c>
      <c r="E113" s="157"/>
      <c r="F113" s="179"/>
      <c r="G113" s="40"/>
      <c r="H113" s="70"/>
      <c r="I113" s="70"/>
      <c r="J113" s="40"/>
      <c r="K113" s="40"/>
      <c r="L113" s="268"/>
      <c r="M113" s="275"/>
      <c r="N113" s="275"/>
      <c r="O113" s="275"/>
      <c r="P113" s="275"/>
      <c r="Q113" s="275"/>
      <c r="R113" s="275"/>
      <c r="S113" s="275"/>
      <c r="T113" s="275"/>
      <c r="U113" s="40"/>
      <c r="V113" s="40"/>
      <c r="W113" s="40"/>
      <c r="X113" s="336"/>
      <c r="Y113" s="336"/>
      <c r="Z113" s="336"/>
      <c r="AA113" s="336"/>
      <c r="AB113" s="336"/>
      <c r="AC113" s="336"/>
      <c r="AD113" s="349"/>
    </row>
    <row r="114" spans="1:30" ht="11.25" customHeight="1"/>
    <row r="115" spans="1:30" ht="27.75" customHeight="1">
      <c r="A115" s="38" t="s">
        <v>294</v>
      </c>
      <c r="B115" s="84"/>
      <c r="C115" s="112"/>
      <c r="D115" s="88" t="s">
        <v>41</v>
      </c>
      <c r="E115" s="30" t="s">
        <v>233</v>
      </c>
      <c r="F115" s="30"/>
      <c r="G115" s="189" t="s">
        <v>64</v>
      </c>
      <c r="H115" s="207" t="s">
        <v>11</v>
      </c>
      <c r="I115" s="207"/>
      <c r="J115" s="207"/>
      <c r="K115" s="207"/>
    </row>
    <row r="116" spans="1:30">
      <c r="A116" s="39">
        <f>D113</f>
        <v>0</v>
      </c>
      <c r="B116" s="85"/>
      <c r="C116" s="113"/>
      <c r="D116" s="88" t="s">
        <v>41</v>
      </c>
      <c r="E116" s="88">
        <f>K108</f>
        <v>0</v>
      </c>
      <c r="F116" s="88"/>
      <c r="G116" s="189" t="s">
        <v>64</v>
      </c>
      <c r="H116" s="122">
        <f>A116*E116</f>
        <v>0</v>
      </c>
      <c r="I116" s="122"/>
      <c r="J116" s="122"/>
      <c r="K116" s="122"/>
    </row>
    <row r="117" spans="1:30" ht="14.25">
      <c r="A117" s="40"/>
      <c r="B117" s="40"/>
      <c r="C117" s="40"/>
      <c r="D117" s="40"/>
      <c r="E117" s="40"/>
      <c r="F117" s="40"/>
      <c r="G117" s="40"/>
      <c r="H117" s="40"/>
      <c r="I117" s="40"/>
      <c r="J117" s="40"/>
      <c r="K117" s="40"/>
    </row>
    <row r="118" spans="1:30" ht="14.25">
      <c r="C118" s="107" t="s">
        <v>296</v>
      </c>
      <c r="D118" s="129"/>
      <c r="E118" s="129"/>
      <c r="F118" s="129"/>
      <c r="G118" s="129"/>
      <c r="H118" s="205">
        <f>H92+H104+H116</f>
        <v>0</v>
      </c>
      <c r="I118" s="40"/>
      <c r="J118" s="40"/>
      <c r="K118" s="40"/>
    </row>
    <row r="119" spans="1:30">
      <c r="A119" s="36"/>
      <c r="B119" s="36"/>
      <c r="C119" s="36"/>
      <c r="D119" s="36"/>
      <c r="E119" s="36"/>
      <c r="F119" s="36"/>
      <c r="G119" s="36"/>
      <c r="H119" s="36"/>
      <c r="I119" s="36"/>
      <c r="J119" s="36"/>
      <c r="K119" s="36"/>
      <c r="L119" s="36"/>
      <c r="M119" s="36"/>
      <c r="N119" s="36"/>
      <c r="O119" s="36"/>
      <c r="P119" s="36"/>
      <c r="Q119" s="36"/>
      <c r="R119" s="36"/>
      <c r="S119" s="36"/>
      <c r="T119" s="36"/>
      <c r="U119" s="36"/>
    </row>
    <row r="120" spans="1:30">
      <c r="A120" s="35" t="s">
        <v>167</v>
      </c>
      <c r="B120" s="36"/>
      <c r="C120" s="36"/>
      <c r="D120" s="36"/>
      <c r="E120" s="36"/>
      <c r="F120" s="36"/>
      <c r="G120" s="36"/>
      <c r="H120" s="36"/>
      <c r="I120" s="36"/>
      <c r="J120" s="36"/>
      <c r="K120" s="36"/>
      <c r="L120" s="36"/>
      <c r="M120" s="36"/>
      <c r="N120" s="36"/>
      <c r="O120" s="36"/>
      <c r="P120" s="36"/>
      <c r="Q120" s="36"/>
      <c r="R120" s="36"/>
      <c r="S120" s="36"/>
      <c r="T120" s="36"/>
      <c r="U120" s="36"/>
    </row>
    <row r="121" spans="1:30">
      <c r="A121" s="2" t="s">
        <v>43</v>
      </c>
      <c r="B121" s="36"/>
      <c r="C121" s="36"/>
      <c r="D121" s="36"/>
      <c r="E121" s="36"/>
      <c r="F121" s="36"/>
      <c r="G121" s="36"/>
      <c r="H121" s="36"/>
      <c r="I121" s="36"/>
      <c r="J121" s="36"/>
      <c r="K121" s="36"/>
      <c r="L121" s="36"/>
      <c r="M121" s="36"/>
      <c r="N121" s="36"/>
      <c r="O121" s="36"/>
      <c r="P121" s="36"/>
      <c r="Q121" s="36"/>
      <c r="R121" s="36"/>
      <c r="S121" s="36"/>
      <c r="T121" s="36"/>
      <c r="U121" s="36"/>
    </row>
    <row r="122" spans="1:30">
      <c r="A122" s="41" t="s">
        <v>121</v>
      </c>
      <c r="B122" s="41"/>
      <c r="C122" s="41"/>
      <c r="D122" s="41"/>
      <c r="E122" s="41"/>
      <c r="F122" s="41"/>
      <c r="G122" s="41"/>
      <c r="H122" s="41"/>
      <c r="I122" s="41"/>
      <c r="J122" s="41"/>
      <c r="K122" s="41"/>
      <c r="L122" s="36"/>
      <c r="M122" s="36"/>
      <c r="N122" s="36"/>
      <c r="O122" s="36"/>
      <c r="P122" s="36"/>
      <c r="Q122" s="36"/>
      <c r="R122" s="36"/>
      <c r="S122" s="36"/>
      <c r="T122" s="36"/>
      <c r="U122" s="36"/>
    </row>
    <row r="123" spans="1:30">
      <c r="A123" s="36" t="s">
        <v>122</v>
      </c>
      <c r="B123" s="36"/>
      <c r="C123" s="36"/>
      <c r="D123" s="36"/>
      <c r="E123" s="36"/>
      <c r="F123" s="36"/>
      <c r="G123" s="36"/>
      <c r="H123" s="36"/>
      <c r="I123" s="36"/>
      <c r="J123" s="36"/>
      <c r="K123" s="36"/>
      <c r="L123" s="36"/>
      <c r="M123" s="36"/>
      <c r="N123" s="36"/>
      <c r="O123" s="36"/>
      <c r="P123" s="36"/>
      <c r="Q123" s="36"/>
      <c r="R123" s="36"/>
      <c r="S123" s="36"/>
      <c r="T123" s="36"/>
      <c r="U123" s="36"/>
    </row>
    <row r="124" spans="1:30">
      <c r="A124" s="36" t="s">
        <v>123</v>
      </c>
      <c r="B124" s="36"/>
      <c r="C124" s="36"/>
      <c r="D124" s="36"/>
      <c r="E124" s="36"/>
      <c r="F124" s="36"/>
      <c r="G124" s="36"/>
      <c r="H124" s="36"/>
      <c r="I124" s="36"/>
      <c r="J124" s="36"/>
      <c r="K124" s="36"/>
      <c r="L124" s="36"/>
      <c r="M124" s="36"/>
      <c r="N124" s="36"/>
      <c r="O124" s="36"/>
      <c r="P124" s="36"/>
      <c r="Q124" s="36"/>
      <c r="R124" s="36"/>
      <c r="S124" s="36"/>
      <c r="T124" s="36"/>
      <c r="U124" s="36"/>
    </row>
    <row r="125" spans="1:30">
      <c r="A125" s="36" t="s">
        <v>65</v>
      </c>
      <c r="B125" s="36"/>
      <c r="C125" s="36"/>
      <c r="D125" s="36"/>
      <c r="E125" s="36"/>
      <c r="F125" s="36"/>
      <c r="G125" s="36"/>
      <c r="H125" s="36"/>
      <c r="I125" s="36"/>
      <c r="J125" s="36"/>
      <c r="K125" s="36"/>
      <c r="L125" s="36"/>
      <c r="M125" s="36"/>
      <c r="N125" s="36"/>
      <c r="O125" s="36"/>
      <c r="P125" s="36"/>
      <c r="Q125" s="36"/>
      <c r="R125" s="36"/>
      <c r="S125" s="36"/>
      <c r="T125" s="36"/>
      <c r="U125" s="36"/>
    </row>
    <row r="126" spans="1:30">
      <c r="A126" s="36" t="s">
        <v>59</v>
      </c>
      <c r="B126" s="36"/>
      <c r="C126" s="36"/>
      <c r="D126" s="36"/>
      <c r="E126" s="36"/>
      <c r="F126" s="36"/>
      <c r="G126" s="36"/>
      <c r="H126" s="36"/>
      <c r="I126" s="36"/>
      <c r="J126" s="36"/>
      <c r="K126" s="36"/>
      <c r="L126" s="36"/>
      <c r="M126" s="36"/>
      <c r="N126" s="36"/>
      <c r="O126" s="36"/>
      <c r="P126" s="36"/>
      <c r="Q126" s="36"/>
      <c r="R126" s="36"/>
      <c r="S126" s="36"/>
      <c r="T126" s="36"/>
      <c r="U126" s="36"/>
    </row>
    <row r="127" spans="1:30">
      <c r="A127" s="36" t="s">
        <v>66</v>
      </c>
      <c r="B127" s="36"/>
      <c r="C127" s="36"/>
      <c r="D127" s="36"/>
      <c r="E127" s="36"/>
      <c r="F127" s="36"/>
      <c r="G127" s="190"/>
      <c r="H127" s="190"/>
      <c r="I127" s="36"/>
      <c r="J127" s="36"/>
      <c r="K127" s="36"/>
      <c r="L127" s="36"/>
      <c r="M127" s="36"/>
      <c r="N127" s="36"/>
      <c r="O127" s="36"/>
      <c r="P127" s="36"/>
      <c r="Q127" s="36"/>
      <c r="R127" s="36"/>
      <c r="S127" s="36"/>
      <c r="T127" s="36"/>
      <c r="U127" s="36"/>
    </row>
    <row r="128" spans="1:30" ht="37.5" customHeight="1">
      <c r="A128" s="30" t="s">
        <v>29</v>
      </c>
      <c r="B128" s="30"/>
      <c r="C128" s="30" t="s">
        <v>214</v>
      </c>
      <c r="D128" s="50" t="s">
        <v>215</v>
      </c>
      <c r="E128" s="50"/>
      <c r="F128" s="36"/>
      <c r="G128" s="36"/>
      <c r="H128" s="36"/>
      <c r="I128" s="36"/>
      <c r="J128" s="36"/>
      <c r="K128" s="36"/>
      <c r="L128" s="36"/>
      <c r="M128" s="36"/>
      <c r="N128" s="36"/>
      <c r="O128" s="36"/>
      <c r="P128" s="36"/>
      <c r="Q128" s="36"/>
      <c r="R128" s="36"/>
      <c r="S128" s="36"/>
      <c r="T128" s="36"/>
      <c r="U128" s="36"/>
    </row>
    <row r="129" spans="1:30">
      <c r="A129" s="42"/>
      <c r="B129" s="86"/>
      <c r="C129" s="115">
        <f>P6</f>
        <v>0</v>
      </c>
      <c r="D129" s="134">
        <f>IFERROR(A129*C129/AA6*K84*0.28,0)</f>
        <v>0</v>
      </c>
      <c r="E129" s="158"/>
      <c r="F129" s="36"/>
      <c r="G129" s="191"/>
      <c r="H129" s="135"/>
      <c r="I129" s="36"/>
      <c r="J129" s="36"/>
      <c r="K129" s="36"/>
      <c r="L129" s="36"/>
      <c r="M129" s="36"/>
      <c r="N129" s="36"/>
      <c r="O129" s="36"/>
      <c r="P129" s="36"/>
      <c r="Q129" s="36"/>
      <c r="R129" s="36"/>
      <c r="S129" s="36"/>
      <c r="T129" s="36"/>
      <c r="U129" s="36"/>
    </row>
    <row r="130" spans="1:30">
      <c r="A130" s="43" t="s">
        <v>125</v>
      </c>
      <c r="B130" s="87"/>
      <c r="C130" s="116"/>
      <c r="D130" s="135"/>
      <c r="E130" s="135"/>
      <c r="F130" s="36"/>
      <c r="G130" s="135"/>
      <c r="H130" s="135"/>
      <c r="I130" s="36"/>
      <c r="J130" s="36"/>
      <c r="K130" s="36"/>
      <c r="L130" s="36"/>
      <c r="M130" s="36"/>
      <c r="N130" s="36"/>
      <c r="O130" s="36"/>
      <c r="P130" s="36"/>
      <c r="Q130" s="36"/>
      <c r="R130" s="36"/>
      <c r="S130" s="36"/>
      <c r="T130" s="36"/>
      <c r="U130" s="36"/>
    </row>
    <row r="131" spans="1:30">
      <c r="A131" s="44" t="s">
        <v>67</v>
      </c>
      <c r="B131" s="36"/>
      <c r="C131" s="36"/>
      <c r="D131" s="36"/>
      <c r="E131" s="36"/>
      <c r="F131" s="36"/>
      <c r="G131" s="36"/>
      <c r="H131" s="36"/>
      <c r="I131" s="184"/>
      <c r="J131" s="184"/>
      <c r="K131" s="36"/>
      <c r="L131" s="36"/>
      <c r="M131" s="36"/>
      <c r="N131" s="36"/>
      <c r="O131" s="36"/>
      <c r="P131" s="36"/>
      <c r="Q131" s="36"/>
      <c r="R131" s="36"/>
      <c r="S131" s="36"/>
      <c r="T131" s="36"/>
      <c r="U131" s="36"/>
    </row>
    <row r="132" spans="1:30" ht="14.25">
      <c r="A132" s="36" t="s">
        <v>48</v>
      </c>
      <c r="B132" s="36"/>
      <c r="C132" s="36"/>
      <c r="D132" s="36"/>
      <c r="E132" s="36"/>
      <c r="F132" s="36"/>
      <c r="G132" s="36"/>
      <c r="H132" s="36"/>
      <c r="I132" s="184" t="s">
        <v>97</v>
      </c>
      <c r="J132" s="184"/>
      <c r="K132" s="36"/>
      <c r="L132" s="36"/>
      <c r="M132" s="36"/>
      <c r="N132" s="36"/>
      <c r="O132" s="36"/>
      <c r="P132" s="36"/>
      <c r="Q132" s="36"/>
      <c r="R132" s="36"/>
      <c r="S132" s="36"/>
      <c r="T132" s="36"/>
      <c r="U132" s="36"/>
    </row>
    <row r="133" spans="1:30" ht="37.5" customHeight="1">
      <c r="A133" s="30" t="s">
        <v>71</v>
      </c>
      <c r="B133" s="30"/>
      <c r="C133" s="30" t="s">
        <v>214</v>
      </c>
      <c r="D133" s="50" t="s">
        <v>215</v>
      </c>
      <c r="E133" s="50"/>
      <c r="F133" s="36"/>
      <c r="G133" s="36"/>
      <c r="H133" s="36"/>
      <c r="I133" s="224" t="s">
        <v>229</v>
      </c>
      <c r="J133" s="242"/>
      <c r="K133" s="251"/>
      <c r="L133" s="36"/>
      <c r="M133" s="36"/>
      <c r="N133" s="36"/>
      <c r="O133" s="36"/>
      <c r="P133" s="36"/>
      <c r="Q133" s="36"/>
      <c r="R133" s="36"/>
      <c r="S133" s="36"/>
      <c r="T133" s="36"/>
      <c r="U133" s="36"/>
    </row>
    <row r="134" spans="1:30" ht="14.25">
      <c r="A134" s="45"/>
      <c r="B134" s="45"/>
      <c r="C134" s="115">
        <f>P6</f>
        <v>0</v>
      </c>
      <c r="D134" s="134">
        <f>IFERROR(A134*C134/AA6*K84*0.4,0)</f>
        <v>0</v>
      </c>
      <c r="E134" s="158"/>
      <c r="F134" s="36"/>
      <c r="G134" s="36"/>
      <c r="H134" s="36"/>
      <c r="I134" s="225">
        <f>D129+D134</f>
        <v>0</v>
      </c>
      <c r="J134" s="243"/>
      <c r="K134" s="252"/>
      <c r="L134" s="36"/>
      <c r="M134" s="36"/>
      <c r="N134" s="36"/>
      <c r="O134" s="36"/>
      <c r="P134" s="36"/>
      <c r="Q134" s="36"/>
      <c r="R134" s="36"/>
      <c r="S134" s="36"/>
      <c r="T134" s="36"/>
      <c r="U134" s="36"/>
    </row>
    <row r="135" spans="1:30">
      <c r="A135" s="36" t="s">
        <v>126</v>
      </c>
      <c r="B135" s="36"/>
      <c r="C135" s="36"/>
      <c r="D135" s="36"/>
      <c r="E135" s="36"/>
      <c r="F135" s="36"/>
      <c r="G135" s="36"/>
      <c r="H135" s="36"/>
      <c r="I135" s="36"/>
      <c r="J135" s="36"/>
      <c r="K135" s="36"/>
      <c r="L135" s="36"/>
      <c r="M135" s="36"/>
      <c r="N135" s="36"/>
      <c r="O135" s="36"/>
      <c r="P135" s="36"/>
      <c r="Q135" s="36"/>
      <c r="R135" s="36"/>
      <c r="S135" s="36"/>
      <c r="T135" s="36"/>
      <c r="U135" s="36"/>
    </row>
    <row r="136" spans="1:30">
      <c r="A136" s="44" t="s">
        <v>67</v>
      </c>
      <c r="B136" s="36"/>
      <c r="C136" s="36"/>
      <c r="D136" s="36"/>
      <c r="E136" s="36"/>
      <c r="F136" s="36"/>
      <c r="G136" s="36"/>
      <c r="H136" s="36"/>
      <c r="I136" s="36"/>
      <c r="J136" s="36"/>
      <c r="K136" s="36"/>
      <c r="L136" s="36"/>
      <c r="M136" s="36"/>
      <c r="N136" s="36"/>
      <c r="O136" s="36"/>
      <c r="P136" s="36"/>
      <c r="Q136" s="36"/>
      <c r="R136" s="36"/>
      <c r="S136" s="36"/>
      <c r="T136" s="36"/>
      <c r="U136" s="36"/>
    </row>
    <row r="137" spans="1:30">
      <c r="A137" s="44"/>
      <c r="B137" s="36"/>
      <c r="C137" s="36"/>
      <c r="D137" s="36"/>
      <c r="E137" s="36"/>
      <c r="F137" s="36"/>
      <c r="G137" s="36"/>
      <c r="H137" s="36"/>
      <c r="I137" s="36"/>
      <c r="J137" s="36"/>
      <c r="K137" s="36"/>
      <c r="L137" s="36"/>
      <c r="M137" s="36"/>
      <c r="N137" s="36"/>
      <c r="O137" s="36"/>
      <c r="P137" s="36"/>
      <c r="Q137" s="36"/>
      <c r="R137" s="36"/>
      <c r="S137" s="36"/>
      <c r="T137" s="36"/>
      <c r="U137" s="36"/>
    </row>
    <row r="138" spans="1:30">
      <c r="A138" s="44"/>
      <c r="B138" s="36"/>
      <c r="C138" s="36"/>
      <c r="D138" s="36"/>
      <c r="E138" s="36"/>
      <c r="F138" s="36"/>
      <c r="G138" s="36"/>
      <c r="H138" s="36"/>
      <c r="I138" s="36"/>
      <c r="J138" s="36"/>
      <c r="K138" s="36"/>
      <c r="L138" s="36"/>
      <c r="M138" s="36"/>
      <c r="N138" s="36"/>
      <c r="O138" s="36"/>
      <c r="P138" s="36"/>
      <c r="Q138" s="36"/>
      <c r="R138" s="36"/>
      <c r="S138" s="36"/>
      <c r="T138" s="36"/>
      <c r="U138" s="36"/>
    </row>
    <row r="139" spans="1:30" ht="17.25">
      <c r="A139" s="46" t="s">
        <v>168</v>
      </c>
      <c r="B139" s="9"/>
    </row>
    <row r="140" spans="1:30">
      <c r="A140" s="2" t="s">
        <v>43</v>
      </c>
      <c r="B140" s="36"/>
      <c r="C140" s="36"/>
      <c r="D140" s="36"/>
      <c r="E140" s="36"/>
      <c r="F140" s="36"/>
      <c r="G140" s="36"/>
      <c r="H140" s="36"/>
      <c r="I140" s="36"/>
      <c r="J140" s="36"/>
      <c r="K140" s="36"/>
      <c r="L140" s="36"/>
      <c r="M140" s="36"/>
      <c r="N140" s="36"/>
      <c r="O140" s="36"/>
      <c r="P140" s="36"/>
      <c r="Q140" s="36"/>
      <c r="R140" s="36"/>
      <c r="S140" s="36"/>
      <c r="T140" s="36"/>
      <c r="U140" s="36"/>
    </row>
    <row r="141" spans="1:30">
      <c r="A141" s="29" t="s">
        <v>79</v>
      </c>
    </row>
    <row r="142" spans="1:30" s="17" customFormat="1" ht="35.25" customHeight="1">
      <c r="A142" s="47"/>
      <c r="B142" s="47"/>
      <c r="C142" s="30" t="s">
        <v>258</v>
      </c>
      <c r="D142" s="48" t="s">
        <v>73</v>
      </c>
      <c r="E142" s="30" t="s">
        <v>74</v>
      </c>
      <c r="F142" s="48" t="s">
        <v>73</v>
      </c>
      <c r="G142" s="50" t="s">
        <v>69</v>
      </c>
      <c r="H142" s="48" t="s">
        <v>64</v>
      </c>
      <c r="I142" s="50" t="s">
        <v>259</v>
      </c>
      <c r="J142" s="50"/>
      <c r="K142" s="50"/>
      <c r="AA142" s="185"/>
      <c r="AB142" s="190"/>
      <c r="AC142" s="185"/>
      <c r="AD142" s="185"/>
    </row>
    <row r="143" spans="1:30">
      <c r="A143" s="48" t="s">
        <v>76</v>
      </c>
      <c r="B143" s="48"/>
      <c r="C143" s="117">
        <f>P6</f>
        <v>0</v>
      </c>
      <c r="D143" s="119" t="s">
        <v>73</v>
      </c>
      <c r="E143" s="159">
        <f>AA6</f>
        <v>0</v>
      </c>
      <c r="F143" s="119" t="s">
        <v>73</v>
      </c>
      <c r="G143" s="192">
        <f>IFERROR(Y6+AD6/AA6,0)</f>
        <v>0</v>
      </c>
      <c r="H143" s="119" t="s">
        <v>64</v>
      </c>
      <c r="I143" s="52">
        <f>IFERROR(C143/E143/G143,0)</f>
        <v>0</v>
      </c>
      <c r="J143" s="52"/>
      <c r="K143" s="52"/>
      <c r="N143" s="190"/>
      <c r="O143" s="22"/>
      <c r="P143" s="22"/>
      <c r="Q143" s="22"/>
      <c r="R143" s="22"/>
      <c r="S143" s="22"/>
      <c r="T143" s="22"/>
      <c r="U143" s="22"/>
      <c r="V143" s="22"/>
      <c r="W143" s="22"/>
      <c r="X143" s="22"/>
      <c r="Y143" s="22"/>
      <c r="Z143" s="22"/>
      <c r="AA143" s="40"/>
      <c r="AB143" s="40"/>
      <c r="AC143" s="169"/>
      <c r="AD143" s="169"/>
    </row>
    <row r="144" spans="1:30" ht="14.25">
      <c r="A144" s="48" t="s">
        <v>13</v>
      </c>
      <c r="B144" s="48"/>
      <c r="C144" s="117">
        <f>P7</f>
        <v>0</v>
      </c>
      <c r="D144" s="120"/>
      <c r="E144" s="160">
        <f>AA7</f>
        <v>0</v>
      </c>
      <c r="F144" s="180"/>
      <c r="G144" s="193">
        <f>IFERROR(Y7+AD7/AA7,0)</f>
        <v>0</v>
      </c>
      <c r="H144" s="180"/>
      <c r="I144" s="226">
        <f>IFERROR(C144/E144/G144,0)</f>
        <v>0</v>
      </c>
      <c r="J144" s="226"/>
      <c r="K144" s="226"/>
      <c r="N144" s="190"/>
      <c r="O144" s="22"/>
      <c r="P144" s="22"/>
      <c r="Q144" s="22"/>
      <c r="R144" s="22"/>
      <c r="S144" s="22"/>
      <c r="T144" s="22"/>
      <c r="U144" s="22"/>
      <c r="V144" s="22"/>
      <c r="W144" s="22"/>
      <c r="X144" s="22"/>
      <c r="Y144" s="22"/>
      <c r="Z144" s="22"/>
      <c r="AA144" s="40"/>
      <c r="AB144" s="40"/>
      <c r="AC144" s="169"/>
      <c r="AD144" s="169"/>
    </row>
    <row r="145" spans="1:31" ht="14.25">
      <c r="D145" s="70"/>
      <c r="E145" s="161" t="s">
        <v>260</v>
      </c>
      <c r="F145" s="181"/>
      <c r="G145" s="181"/>
      <c r="H145" s="208"/>
      <c r="I145" s="227">
        <f>SUM(I143:K144)</f>
        <v>0</v>
      </c>
      <c r="J145" s="227"/>
      <c r="K145" s="168"/>
      <c r="N145" s="22"/>
      <c r="O145" s="22"/>
      <c r="P145" s="22"/>
      <c r="Q145" s="22"/>
      <c r="R145" s="22"/>
      <c r="S145" s="22"/>
      <c r="T145" s="22"/>
      <c r="U145" s="22"/>
      <c r="V145" s="22"/>
      <c r="W145" s="22"/>
      <c r="X145" s="22"/>
      <c r="Y145" s="22"/>
      <c r="Z145" s="22"/>
      <c r="AA145" s="40"/>
      <c r="AB145" s="40"/>
      <c r="AC145" s="169"/>
      <c r="AD145" s="169"/>
    </row>
    <row r="146" spans="1:31" ht="11.25" customHeight="1">
      <c r="D146" s="70"/>
      <c r="E146" s="40"/>
      <c r="F146" s="40"/>
      <c r="G146" s="40"/>
      <c r="H146" s="40"/>
      <c r="I146" s="228"/>
      <c r="J146" s="228"/>
      <c r="K146" s="228"/>
      <c r="AA146" s="22"/>
      <c r="AB146" s="22"/>
      <c r="AC146" s="169"/>
      <c r="AD146" s="169"/>
    </row>
    <row r="147" spans="1:31">
      <c r="A147" s="35" t="s">
        <v>9</v>
      </c>
      <c r="B147" s="35"/>
      <c r="C147" s="35"/>
      <c r="D147" s="35"/>
      <c r="E147" s="35"/>
      <c r="F147" s="35"/>
      <c r="G147" s="35"/>
      <c r="H147" s="35"/>
      <c r="I147" s="35"/>
      <c r="J147" s="35"/>
      <c r="K147" s="35"/>
      <c r="N147" s="287"/>
      <c r="O147" s="287"/>
      <c r="P147" s="287"/>
      <c r="Q147" s="287"/>
      <c r="R147" s="287"/>
      <c r="S147" s="287"/>
      <c r="T147" s="287"/>
      <c r="U147" s="287"/>
      <c r="V147" s="287"/>
      <c r="W147" s="287"/>
      <c r="X147" s="287"/>
      <c r="Y147" s="287"/>
      <c r="Z147" s="287"/>
      <c r="AA147" s="287"/>
      <c r="AB147" s="287"/>
      <c r="AC147" s="287"/>
      <c r="AD147" s="287"/>
    </row>
    <row r="148" spans="1:31" ht="14.25">
      <c r="A148" s="49" t="s">
        <v>78</v>
      </c>
      <c r="B148" s="49"/>
      <c r="C148" s="49"/>
      <c r="D148" s="49"/>
      <c r="E148" s="49"/>
      <c r="F148" s="49"/>
      <c r="G148" s="49"/>
      <c r="N148" s="29" t="s">
        <v>82</v>
      </c>
    </row>
    <row r="149" spans="1:31" ht="40.5" customHeight="1">
      <c r="A149" s="50" t="s">
        <v>85</v>
      </c>
      <c r="B149" s="48" t="s">
        <v>60</v>
      </c>
      <c r="C149" s="50" t="s">
        <v>151</v>
      </c>
      <c r="D149" s="78" t="s">
        <v>64</v>
      </c>
      <c r="E149" s="50" t="s">
        <v>143</v>
      </c>
      <c r="F149" s="78" t="s">
        <v>41</v>
      </c>
      <c r="G149" s="30" t="s">
        <v>231</v>
      </c>
      <c r="H149" s="78" t="s">
        <v>64</v>
      </c>
      <c r="I149" s="50" t="s">
        <v>5</v>
      </c>
      <c r="J149" s="50"/>
      <c r="K149" s="50"/>
      <c r="N149" s="284" t="s">
        <v>86</v>
      </c>
      <c r="O149" s="303"/>
      <c r="P149" s="48">
        <v>1</v>
      </c>
      <c r="Q149" s="48">
        <v>2</v>
      </c>
      <c r="R149" s="48">
        <v>3</v>
      </c>
      <c r="S149" s="48">
        <v>4</v>
      </c>
      <c r="T149" s="48">
        <v>5</v>
      </c>
      <c r="U149" s="48">
        <v>6</v>
      </c>
      <c r="V149" s="48">
        <v>7</v>
      </c>
      <c r="W149" s="48">
        <v>8</v>
      </c>
      <c r="X149" s="48">
        <v>9</v>
      </c>
      <c r="Y149" s="48">
        <v>10</v>
      </c>
      <c r="Z149" s="48">
        <v>11</v>
      </c>
      <c r="AA149" s="48">
        <v>12</v>
      </c>
      <c r="AB149" s="108" t="s">
        <v>1</v>
      </c>
      <c r="AC149" s="344"/>
      <c r="AD149" s="350" t="s">
        <v>216</v>
      </c>
    </row>
    <row r="150" spans="1:31">
      <c r="A150" s="51"/>
      <c r="B150" s="88" t="s">
        <v>60</v>
      </c>
      <c r="C150" s="118"/>
      <c r="D150" s="88" t="s">
        <v>64</v>
      </c>
      <c r="E150" s="162">
        <f>A150*C150</f>
        <v>0</v>
      </c>
      <c r="F150" s="88" t="s">
        <v>41</v>
      </c>
      <c r="G150" s="88">
        <f>E143</f>
        <v>0</v>
      </c>
      <c r="H150" s="88" t="s">
        <v>64</v>
      </c>
      <c r="I150" s="52">
        <f>E150*G150</f>
        <v>0</v>
      </c>
      <c r="J150" s="52"/>
      <c r="K150" s="52"/>
      <c r="N150" s="288" t="s">
        <v>76</v>
      </c>
      <c r="O150" s="304"/>
      <c r="P150" s="31"/>
      <c r="Q150" s="31"/>
      <c r="R150" s="31"/>
      <c r="S150" s="31"/>
      <c r="T150" s="31"/>
      <c r="U150" s="31"/>
      <c r="V150" s="31"/>
      <c r="W150" s="31"/>
      <c r="X150" s="31"/>
      <c r="Y150" s="31"/>
      <c r="Z150" s="31"/>
      <c r="AA150" s="31"/>
      <c r="AB150" s="39">
        <f>SUM(P150:AA150)</f>
        <v>0</v>
      </c>
      <c r="AC150" s="344"/>
      <c r="AD150" s="351">
        <f>J143*AB150</f>
        <v>0</v>
      </c>
    </row>
    <row r="151" spans="1:31" ht="14.25">
      <c r="N151" s="288" t="s">
        <v>13</v>
      </c>
      <c r="O151" s="304"/>
      <c r="P151" s="31"/>
      <c r="Q151" s="31"/>
      <c r="R151" s="31"/>
      <c r="S151" s="31"/>
      <c r="T151" s="31"/>
      <c r="U151" s="31"/>
      <c r="V151" s="31"/>
      <c r="W151" s="31"/>
      <c r="X151" s="31"/>
      <c r="Y151" s="31"/>
      <c r="Z151" s="31"/>
      <c r="AA151" s="31"/>
      <c r="AB151" s="39">
        <f>SUM(P151:AA151)</f>
        <v>0</v>
      </c>
      <c r="AC151" s="344"/>
      <c r="AD151" s="351">
        <f>J144*AB151</f>
        <v>0</v>
      </c>
    </row>
    <row r="152" spans="1:31" ht="14.25">
      <c r="A152" s="30" t="s">
        <v>161</v>
      </c>
      <c r="B152" s="30"/>
      <c r="C152" s="119" t="s">
        <v>41</v>
      </c>
      <c r="D152" s="136" t="s">
        <v>5</v>
      </c>
      <c r="E152" s="163"/>
      <c r="F152" s="182"/>
      <c r="G152" s="194" t="s">
        <v>64</v>
      </c>
      <c r="H152" s="209" t="s">
        <v>215</v>
      </c>
      <c r="I152" s="229"/>
      <c r="J152" s="229"/>
      <c r="K152" s="253"/>
      <c r="AB152" s="81"/>
      <c r="AC152" s="81"/>
      <c r="AD152" s="352">
        <f>SUM(AD150:AD151)</f>
        <v>0</v>
      </c>
    </row>
    <row r="153" spans="1:31">
      <c r="A153" s="30"/>
      <c r="B153" s="30"/>
      <c r="C153" s="120"/>
      <c r="D153" s="137"/>
      <c r="E153" s="164"/>
      <c r="F153" s="183"/>
      <c r="G153" s="195"/>
      <c r="H153" s="210"/>
      <c r="I153" s="230"/>
      <c r="J153" s="230"/>
      <c r="K153" s="254"/>
      <c r="N153" s="184"/>
      <c r="O153" s="184"/>
      <c r="P153" s="184"/>
      <c r="Q153" s="184"/>
      <c r="R153" s="184"/>
      <c r="S153" s="184"/>
      <c r="T153" s="184"/>
      <c r="U153" s="294"/>
      <c r="V153" s="294"/>
      <c r="W153" s="330"/>
      <c r="X153" s="330"/>
      <c r="Y153" s="330"/>
      <c r="Z153" s="330"/>
      <c r="AA153" s="330"/>
    </row>
    <row r="154" spans="1:31" ht="14.25">
      <c r="A154" s="52">
        <f>I145</f>
        <v>0</v>
      </c>
      <c r="B154" s="52"/>
      <c r="C154" s="88" t="s">
        <v>41</v>
      </c>
      <c r="D154" s="52">
        <f>I150</f>
        <v>0</v>
      </c>
      <c r="E154" s="52"/>
      <c r="F154" s="52"/>
      <c r="G154" s="189" t="s">
        <v>64</v>
      </c>
      <c r="H154" s="211">
        <f>A154*D154</f>
        <v>0</v>
      </c>
      <c r="I154" s="231"/>
      <c r="J154" s="231"/>
      <c r="K154" s="255"/>
      <c r="N154" s="70"/>
      <c r="O154" s="70"/>
      <c r="P154" s="70"/>
      <c r="Q154" s="70"/>
      <c r="R154" s="70"/>
      <c r="S154" s="70"/>
      <c r="T154" s="70"/>
      <c r="U154" s="330"/>
      <c r="V154" s="330"/>
      <c r="W154" s="22"/>
      <c r="X154" s="22"/>
    </row>
    <row r="155" spans="1:31" ht="6" customHeight="1">
      <c r="A155" s="40"/>
      <c r="B155" s="40"/>
      <c r="C155" s="40"/>
      <c r="D155" s="40"/>
      <c r="E155" s="40"/>
      <c r="F155" s="40"/>
      <c r="G155" s="40"/>
      <c r="H155" s="40"/>
      <c r="I155" s="40"/>
      <c r="J155" s="40"/>
      <c r="K155" s="40"/>
    </row>
    <row r="156" spans="1:31">
      <c r="A156" s="36"/>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row>
    <row r="157" spans="1:31" ht="17.25">
      <c r="A157" s="46" t="s">
        <v>169</v>
      </c>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row>
    <row r="158" spans="1:31">
      <c r="A158" s="2" t="s">
        <v>87</v>
      </c>
      <c r="B158" s="36"/>
      <c r="C158" s="36"/>
      <c r="D158" s="36"/>
      <c r="E158" s="36"/>
      <c r="F158" s="36"/>
      <c r="G158" s="36"/>
      <c r="H158" s="36"/>
      <c r="I158" s="36"/>
      <c r="J158" s="36"/>
      <c r="K158" s="36"/>
      <c r="L158" s="36"/>
      <c r="M158" s="36"/>
      <c r="N158" s="36"/>
      <c r="O158" s="36"/>
      <c r="P158" s="36"/>
      <c r="Q158" s="36"/>
      <c r="R158" s="36"/>
      <c r="S158" s="36"/>
      <c r="T158" s="36"/>
      <c r="U158" s="36"/>
    </row>
    <row r="159" spans="1:31">
      <c r="A159" s="2"/>
      <c r="B159" s="36"/>
      <c r="C159" s="36"/>
      <c r="D159" s="36"/>
      <c r="E159" s="36"/>
      <c r="F159" s="36"/>
      <c r="G159" s="36"/>
      <c r="H159" s="36"/>
      <c r="I159" s="36"/>
      <c r="J159" s="36"/>
      <c r="K159" s="36"/>
      <c r="L159" s="36"/>
      <c r="M159" s="36"/>
      <c r="N159" s="36"/>
      <c r="O159" s="36"/>
      <c r="P159" s="36"/>
      <c r="Q159" s="36"/>
      <c r="R159" s="36"/>
      <c r="S159" s="36"/>
      <c r="T159" s="36"/>
      <c r="U159" s="36"/>
    </row>
    <row r="160" spans="1:31" ht="14.25" customHeight="1">
      <c r="A160" s="35" t="s">
        <v>149</v>
      </c>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row>
    <row r="161" spans="1:31">
      <c r="A161" s="35" t="s">
        <v>121</v>
      </c>
      <c r="B161" s="36"/>
      <c r="C161" s="36"/>
      <c r="D161" s="36"/>
      <c r="E161" s="36"/>
      <c r="F161" s="36"/>
      <c r="G161" s="36"/>
      <c r="H161" s="36"/>
      <c r="I161" s="36"/>
      <c r="J161" s="36"/>
      <c r="K161" s="36"/>
      <c r="L161" s="36"/>
      <c r="M161" s="36"/>
      <c r="N161" s="36"/>
      <c r="O161" s="36"/>
      <c r="P161" s="36"/>
      <c r="Q161" s="36"/>
      <c r="R161" s="36"/>
      <c r="S161" s="36"/>
      <c r="T161" s="36"/>
      <c r="U161" s="36"/>
    </row>
    <row r="162" spans="1:31">
      <c r="A162" s="36" t="s">
        <v>124</v>
      </c>
      <c r="B162" s="2"/>
      <c r="C162" s="2"/>
      <c r="D162" s="67"/>
      <c r="E162" s="2"/>
      <c r="F162" s="2"/>
      <c r="G162" s="40"/>
      <c r="H162" s="2"/>
      <c r="I162" s="2"/>
      <c r="J162" s="2"/>
      <c r="K162" s="2"/>
      <c r="L162" s="2"/>
      <c r="M162" s="2"/>
      <c r="N162" s="2"/>
      <c r="O162" s="2"/>
      <c r="P162" s="2"/>
      <c r="Q162" s="2"/>
      <c r="R162" s="2"/>
      <c r="S162" s="2"/>
      <c r="T162" s="2"/>
      <c r="U162" s="2"/>
      <c r="V162" s="2"/>
      <c r="W162" s="2"/>
      <c r="X162" s="2"/>
      <c r="Y162" s="2"/>
      <c r="Z162" s="2"/>
      <c r="AA162" s="2"/>
      <c r="AB162" s="2"/>
      <c r="AC162" s="2"/>
      <c r="AD162" s="2"/>
      <c r="AE162" s="2"/>
    </row>
    <row r="163" spans="1:31">
      <c r="A163" s="36" t="s">
        <v>120</v>
      </c>
      <c r="B163" s="2"/>
      <c r="C163" s="2"/>
      <c r="D163" s="67"/>
      <c r="E163" s="2"/>
      <c r="F163" s="2"/>
      <c r="G163" s="40"/>
      <c r="H163" s="2"/>
      <c r="I163" s="2"/>
      <c r="J163" s="2"/>
      <c r="K163" s="2"/>
      <c r="L163" s="2"/>
      <c r="M163" s="2"/>
      <c r="N163" s="2"/>
      <c r="O163" s="2"/>
      <c r="P163" s="2"/>
      <c r="Q163" s="2"/>
      <c r="R163" s="2"/>
      <c r="S163" s="2"/>
      <c r="T163" s="2"/>
      <c r="U163" s="2"/>
      <c r="V163" s="2"/>
      <c r="W163" s="2"/>
      <c r="X163" s="2"/>
      <c r="Y163" s="2"/>
      <c r="Z163" s="2"/>
      <c r="AA163" s="2"/>
      <c r="AB163" s="2"/>
      <c r="AC163" s="2"/>
      <c r="AD163" s="2"/>
      <c r="AE163" s="2"/>
    </row>
    <row r="164" spans="1:31">
      <c r="A164" s="36"/>
      <c r="B164" s="2"/>
      <c r="C164" s="2"/>
      <c r="D164" s="67"/>
      <c r="E164" s="2"/>
      <c r="F164" s="2"/>
      <c r="G164" s="40"/>
      <c r="H164" s="2"/>
      <c r="I164" s="2"/>
      <c r="J164" s="2"/>
      <c r="K164" s="2"/>
      <c r="L164" s="2"/>
      <c r="M164" s="2"/>
      <c r="N164" s="2"/>
      <c r="O164" s="2"/>
      <c r="P164" s="2"/>
      <c r="Q164" s="2"/>
      <c r="R164" s="2"/>
      <c r="S164" s="2"/>
      <c r="T164" s="2"/>
      <c r="U164" s="2"/>
      <c r="V164" s="2"/>
      <c r="W164" s="2"/>
      <c r="X164" s="2"/>
      <c r="Y164" s="2"/>
      <c r="Z164" s="2"/>
      <c r="AA164" s="2"/>
      <c r="AB164" s="2"/>
      <c r="AC164" s="2"/>
      <c r="AD164" s="2"/>
      <c r="AE164" s="2"/>
    </row>
    <row r="165" spans="1:31">
      <c r="A165" s="53" t="s">
        <v>144</v>
      </c>
      <c r="B165" s="2"/>
      <c r="C165" s="2"/>
      <c r="D165" s="138"/>
      <c r="E165" s="2"/>
      <c r="F165" s="2"/>
      <c r="G165" s="196"/>
      <c r="H165" s="201"/>
      <c r="I165" s="2"/>
      <c r="J165" s="2"/>
      <c r="K165" s="2"/>
      <c r="L165" s="2"/>
      <c r="M165" s="2"/>
      <c r="N165" s="2"/>
      <c r="O165" s="2"/>
      <c r="P165" s="2"/>
      <c r="Q165" s="2"/>
      <c r="R165" s="2"/>
      <c r="S165" s="2"/>
      <c r="T165" s="2"/>
      <c r="U165" s="2"/>
      <c r="V165" s="2"/>
      <c r="W165" s="2"/>
      <c r="X165" s="2"/>
      <c r="Y165" s="2"/>
      <c r="Z165" s="2"/>
      <c r="AA165" s="2"/>
      <c r="AB165" s="2"/>
      <c r="AC165" s="2"/>
      <c r="AD165" s="2"/>
      <c r="AE165" s="2"/>
    </row>
    <row r="166" spans="1:31">
      <c r="A166" s="36" t="s">
        <v>145</v>
      </c>
      <c r="B166" s="2"/>
      <c r="C166" s="2"/>
      <c r="D166" s="67"/>
      <c r="E166" s="2"/>
      <c r="F166" s="2"/>
      <c r="G166" s="40"/>
      <c r="H166" s="40"/>
      <c r="I166" s="2"/>
      <c r="J166" s="2"/>
      <c r="K166" s="2"/>
      <c r="L166" s="2"/>
      <c r="M166" s="2"/>
      <c r="N166" s="2"/>
      <c r="O166" s="2"/>
      <c r="P166" s="2"/>
      <c r="Q166" s="2"/>
      <c r="R166" s="2"/>
      <c r="S166" s="2"/>
      <c r="T166" s="2"/>
      <c r="U166" s="2"/>
      <c r="V166" s="2"/>
      <c r="W166" s="2"/>
      <c r="X166" s="2"/>
      <c r="Y166" s="2"/>
      <c r="Z166" s="2"/>
      <c r="AA166" s="2"/>
      <c r="AB166" s="2"/>
      <c r="AC166" s="2"/>
      <c r="AD166" s="2"/>
      <c r="AE166" s="2"/>
    </row>
    <row r="167" spans="1:31">
      <c r="A167" s="36" t="s">
        <v>147</v>
      </c>
      <c r="B167" s="2"/>
      <c r="C167" s="2"/>
      <c r="D167" s="67"/>
      <c r="E167" s="2"/>
      <c r="F167" s="2"/>
      <c r="G167" s="40"/>
      <c r="H167" s="40"/>
      <c r="I167" s="2"/>
      <c r="J167" s="36"/>
      <c r="K167" s="36"/>
      <c r="L167" s="2"/>
      <c r="M167" s="2"/>
      <c r="N167" s="2"/>
      <c r="O167" s="2"/>
      <c r="P167" s="2"/>
      <c r="Q167" s="2"/>
      <c r="R167" s="2"/>
      <c r="S167" s="2"/>
      <c r="T167" s="2"/>
      <c r="U167" s="2"/>
      <c r="V167" s="2"/>
      <c r="W167" s="2"/>
      <c r="X167" s="2"/>
      <c r="Y167" s="2"/>
      <c r="Z167" s="2"/>
      <c r="AA167" s="2"/>
      <c r="AB167" s="2"/>
      <c r="AC167" s="2"/>
      <c r="AD167" s="2"/>
      <c r="AE167" s="2"/>
    </row>
    <row r="168" spans="1:31">
      <c r="A168" s="36"/>
      <c r="B168" s="2"/>
      <c r="C168" s="2"/>
      <c r="D168" s="67"/>
      <c r="E168" s="2"/>
      <c r="F168" s="2"/>
      <c r="G168" s="40"/>
      <c r="H168" s="2"/>
      <c r="I168" s="2"/>
      <c r="J168" s="2"/>
      <c r="K168" s="2"/>
      <c r="L168" s="2"/>
      <c r="M168" s="2"/>
      <c r="N168" s="2"/>
      <c r="O168" s="2"/>
      <c r="P168" s="2"/>
      <c r="Q168" s="2"/>
      <c r="R168" s="2"/>
      <c r="S168" s="2"/>
      <c r="T168" s="2"/>
      <c r="U168" s="2"/>
      <c r="V168" s="2"/>
      <c r="W168" s="2"/>
      <c r="X168" s="2"/>
      <c r="Y168" s="2"/>
      <c r="Z168" s="2"/>
      <c r="AA168" s="2"/>
      <c r="AB168" s="2"/>
      <c r="AC168" s="2"/>
      <c r="AD168" s="2"/>
      <c r="AE168" s="2"/>
    </row>
    <row r="169" spans="1:31">
      <c r="A169" s="2" t="s">
        <v>242</v>
      </c>
      <c r="B169" s="2"/>
      <c r="C169" s="2"/>
      <c r="D169" s="67"/>
      <c r="E169" s="2"/>
      <c r="F169" s="2"/>
      <c r="G169" s="40"/>
      <c r="H169" s="2"/>
      <c r="I169" s="2"/>
      <c r="J169" s="2"/>
      <c r="K169" s="2"/>
      <c r="L169" s="2"/>
      <c r="M169" s="2"/>
      <c r="N169" s="2"/>
      <c r="O169" s="2"/>
      <c r="P169" s="2"/>
      <c r="Q169" s="2"/>
      <c r="R169" s="2"/>
      <c r="S169" s="2"/>
      <c r="T169" s="2"/>
      <c r="U169" s="2"/>
      <c r="V169" s="2"/>
      <c r="W169" s="2"/>
      <c r="X169" s="2"/>
      <c r="Y169" s="2"/>
      <c r="Z169" s="2"/>
      <c r="AA169" s="2"/>
      <c r="AB169" s="2"/>
      <c r="AC169" s="2"/>
      <c r="AD169" s="2"/>
      <c r="AE169" s="2"/>
    </row>
    <row r="170" spans="1:31">
      <c r="A170" s="36" t="s">
        <v>127</v>
      </c>
      <c r="B170" s="2"/>
      <c r="C170" s="2"/>
      <c r="D170" s="67"/>
      <c r="E170" s="2"/>
      <c r="F170" s="2"/>
      <c r="G170" s="40"/>
      <c r="H170" s="2"/>
      <c r="I170" s="2"/>
      <c r="J170" s="2"/>
      <c r="K170" s="2"/>
      <c r="L170" s="2"/>
      <c r="M170" s="2"/>
      <c r="N170" s="2"/>
      <c r="O170" s="2"/>
      <c r="P170" s="2"/>
      <c r="Q170" s="2"/>
      <c r="R170" s="2"/>
      <c r="S170" s="2"/>
      <c r="T170" s="2"/>
      <c r="U170" s="2"/>
      <c r="V170" s="2"/>
      <c r="W170" s="2"/>
      <c r="X170" s="2"/>
      <c r="Y170" s="2"/>
      <c r="Z170" s="2"/>
      <c r="AA170" s="2"/>
      <c r="AB170" s="2"/>
      <c r="AC170" s="2"/>
      <c r="AD170" s="2"/>
      <c r="AE170" s="2"/>
    </row>
    <row r="171" spans="1:31" ht="14.25">
      <c r="A171" s="36" t="s">
        <v>142</v>
      </c>
      <c r="B171" s="2"/>
      <c r="C171" s="2"/>
      <c r="D171" s="67"/>
      <c r="E171" s="2"/>
      <c r="F171" s="2"/>
      <c r="G171" s="40"/>
      <c r="H171" s="2"/>
      <c r="I171" s="2"/>
      <c r="J171" s="2"/>
      <c r="K171" s="2"/>
      <c r="L171" s="2"/>
      <c r="M171" s="2"/>
      <c r="N171" s="2"/>
      <c r="O171" s="2"/>
      <c r="P171" s="2"/>
      <c r="Q171" s="2"/>
      <c r="R171" s="2"/>
      <c r="S171" s="2"/>
      <c r="T171" s="2"/>
      <c r="U171" s="2"/>
      <c r="V171" s="2"/>
      <c r="W171" s="2"/>
      <c r="X171" s="2"/>
      <c r="Y171" s="2"/>
      <c r="Z171" s="2"/>
      <c r="AA171" s="2"/>
      <c r="AB171" s="2"/>
      <c r="AC171" s="2"/>
      <c r="AD171" s="2"/>
      <c r="AE171" s="2"/>
    </row>
    <row r="172" spans="1:31" ht="27.75" customHeight="1">
      <c r="A172" s="47"/>
      <c r="B172" s="47"/>
      <c r="C172" s="121" t="s">
        <v>232</v>
      </c>
      <c r="D172" s="30" t="s">
        <v>191</v>
      </c>
      <c r="E172" s="30"/>
      <c r="F172" s="30" t="s">
        <v>88</v>
      </c>
      <c r="G172" s="56" t="s">
        <v>206</v>
      </c>
      <c r="H172" s="56"/>
      <c r="I172" s="56"/>
      <c r="J172" s="2"/>
      <c r="K172" s="256" t="s">
        <v>218</v>
      </c>
      <c r="L172" s="269"/>
      <c r="M172" s="269"/>
      <c r="N172" s="289"/>
      <c r="O172" s="280">
        <f>G173+G174</f>
        <v>0</v>
      </c>
      <c r="P172" s="233"/>
      <c r="Q172" s="2"/>
      <c r="R172" s="2"/>
      <c r="S172" s="2"/>
      <c r="T172" s="2"/>
      <c r="U172" s="2"/>
      <c r="V172" s="2"/>
      <c r="W172" s="2"/>
      <c r="X172" s="2"/>
      <c r="Y172" s="2"/>
      <c r="Z172" s="2"/>
      <c r="AA172" s="2"/>
      <c r="AB172" s="2"/>
      <c r="AC172" s="2"/>
      <c r="AD172" s="2"/>
      <c r="AE172" s="2"/>
    </row>
    <row r="173" spans="1:31" ht="30.75" customHeight="1">
      <c r="A173" s="30" t="s">
        <v>90</v>
      </c>
      <c r="B173" s="30"/>
      <c r="C173" s="118"/>
      <c r="D173" s="139">
        <f>P6/12</f>
        <v>0</v>
      </c>
      <c r="E173" s="165"/>
      <c r="F173" s="74"/>
      <c r="G173" s="139">
        <f>C173*D173*F173*0.28</f>
        <v>0</v>
      </c>
      <c r="H173" s="212"/>
      <c r="I173" s="165"/>
      <c r="J173" s="2"/>
      <c r="K173" s="2"/>
      <c r="L173" s="2"/>
      <c r="M173" s="2"/>
      <c r="N173" s="2"/>
      <c r="O173" s="2"/>
      <c r="P173" s="2"/>
      <c r="Q173" s="2"/>
      <c r="R173" s="2"/>
      <c r="S173" s="2"/>
      <c r="T173" s="2"/>
      <c r="U173" s="2"/>
      <c r="V173" s="2"/>
      <c r="W173" s="2"/>
      <c r="X173" s="2"/>
      <c r="Y173" s="2"/>
      <c r="Z173" s="2"/>
      <c r="AA173" s="2"/>
      <c r="AB173" s="2"/>
      <c r="AC173" s="2"/>
      <c r="AD173" s="2"/>
      <c r="AE173" s="2"/>
    </row>
    <row r="174" spans="1:31" ht="30.75" customHeight="1">
      <c r="A174" s="30" t="s">
        <v>89</v>
      </c>
      <c r="B174" s="30"/>
      <c r="C174" s="118"/>
      <c r="D174" s="139">
        <f>P6/12</f>
        <v>0</v>
      </c>
      <c r="E174" s="165"/>
      <c r="F174" s="74"/>
      <c r="G174" s="139">
        <f>C174*D174*F174*0.28</f>
        <v>0</v>
      </c>
      <c r="H174" s="212"/>
      <c r="I174" s="165"/>
      <c r="J174" s="2"/>
      <c r="K174" s="2"/>
      <c r="L174" s="2"/>
      <c r="M174" s="2"/>
      <c r="N174" s="2"/>
      <c r="O174" s="2"/>
      <c r="P174" s="2"/>
      <c r="Q174" s="2"/>
      <c r="R174" s="2"/>
      <c r="S174" s="2"/>
      <c r="T174" s="2"/>
      <c r="U174" s="2"/>
      <c r="V174" s="2"/>
      <c r="W174" s="2"/>
      <c r="X174" s="2"/>
      <c r="Y174" s="2"/>
      <c r="Z174" s="2"/>
      <c r="AA174" s="2"/>
      <c r="AB174" s="2"/>
      <c r="AC174" s="2"/>
      <c r="AD174" s="2"/>
      <c r="AE174" s="2"/>
    </row>
    <row r="175" spans="1:31">
      <c r="A175" s="36"/>
      <c r="B175" s="2"/>
      <c r="C175" s="2"/>
      <c r="D175" s="67"/>
      <c r="E175" s="2"/>
      <c r="F175" s="2"/>
      <c r="G175" s="40"/>
      <c r="H175" s="2"/>
      <c r="I175" s="2"/>
      <c r="J175" s="2"/>
      <c r="K175" s="2"/>
      <c r="L175" s="2"/>
      <c r="M175" s="2"/>
      <c r="N175" s="2"/>
      <c r="O175" s="2"/>
      <c r="P175" s="2"/>
      <c r="Q175" s="2"/>
      <c r="R175" s="2"/>
      <c r="S175" s="2"/>
      <c r="T175" s="2"/>
      <c r="U175" s="2"/>
      <c r="V175" s="2"/>
      <c r="W175" s="2"/>
      <c r="X175" s="2"/>
      <c r="Y175" s="2"/>
      <c r="Z175" s="2"/>
      <c r="AA175" s="2"/>
      <c r="AB175" s="2"/>
      <c r="AC175" s="2"/>
      <c r="AD175" s="2"/>
      <c r="AE175" s="2"/>
    </row>
    <row r="176" spans="1:31">
      <c r="A176" s="53" t="s">
        <v>22</v>
      </c>
      <c r="B176" s="2"/>
      <c r="C176" s="2"/>
      <c r="D176" s="67"/>
      <c r="E176" s="2"/>
      <c r="F176" s="2"/>
      <c r="G176" s="53" t="s">
        <v>4</v>
      </c>
      <c r="H176" s="40"/>
      <c r="I176" s="2"/>
      <c r="J176" s="2"/>
      <c r="K176" s="2"/>
      <c r="L176" s="2"/>
      <c r="M176" s="2"/>
      <c r="N176" s="2"/>
      <c r="O176" s="2"/>
      <c r="P176" s="2"/>
      <c r="Q176" s="2"/>
      <c r="R176" s="2"/>
      <c r="S176" s="2"/>
      <c r="T176" s="2"/>
      <c r="U176" s="2"/>
      <c r="V176" s="2"/>
      <c r="W176" s="2"/>
      <c r="X176" s="2"/>
      <c r="Y176" s="2"/>
      <c r="Z176" s="2"/>
      <c r="AA176" s="2"/>
      <c r="AB176" s="2"/>
      <c r="AC176" s="2"/>
      <c r="AD176" s="2"/>
      <c r="AE176" s="2"/>
    </row>
    <row r="177" spans="1:32">
      <c r="A177" s="54" t="s">
        <v>83</v>
      </c>
      <c r="B177" s="54"/>
      <c r="C177" s="54"/>
      <c r="D177" s="140">
        <v>8.e-002</v>
      </c>
      <c r="E177" s="2"/>
      <c r="F177" s="184"/>
      <c r="G177" s="54" t="s">
        <v>83</v>
      </c>
      <c r="H177" s="54"/>
      <c r="I177" s="54"/>
      <c r="J177" s="244">
        <v>0.11</v>
      </c>
      <c r="K177" s="2"/>
      <c r="L177" s="2"/>
      <c r="M177" s="2"/>
      <c r="N177" s="2"/>
      <c r="O177" s="2"/>
      <c r="P177" s="2"/>
      <c r="Q177" s="2"/>
      <c r="R177" s="2"/>
      <c r="S177" s="2"/>
      <c r="T177" s="2"/>
      <c r="U177" s="2"/>
      <c r="V177" s="2"/>
      <c r="W177" s="2"/>
      <c r="X177" s="2"/>
      <c r="Y177" s="2"/>
      <c r="Z177" s="2"/>
      <c r="AA177" s="2"/>
      <c r="AB177" s="2"/>
      <c r="AC177" s="2"/>
      <c r="AD177" s="2"/>
      <c r="AE177" s="2"/>
    </row>
    <row r="178" spans="1:32">
      <c r="A178" s="54" t="s">
        <v>0</v>
      </c>
      <c r="B178" s="54"/>
      <c r="C178" s="54"/>
      <c r="D178" s="140">
        <v>0.15</v>
      </c>
      <c r="E178" s="2"/>
      <c r="F178" s="184"/>
      <c r="G178" s="54" t="s">
        <v>0</v>
      </c>
      <c r="H178" s="54"/>
      <c r="I178" s="54"/>
      <c r="J178" s="244">
        <v>0.14000000000000001</v>
      </c>
      <c r="K178" s="2"/>
      <c r="L178" s="2"/>
      <c r="M178" s="2"/>
      <c r="N178" s="2"/>
      <c r="O178" s="2"/>
      <c r="P178" s="2"/>
      <c r="Q178" s="2"/>
      <c r="R178" s="2"/>
      <c r="S178" s="2"/>
      <c r="T178" s="2"/>
      <c r="U178" s="2"/>
      <c r="V178" s="2"/>
      <c r="W178" s="2"/>
      <c r="X178" s="2"/>
      <c r="Y178" s="2"/>
      <c r="Z178" s="2"/>
      <c r="AA178" s="2"/>
      <c r="AB178" s="2"/>
      <c r="AC178" s="2"/>
      <c r="AD178" s="2"/>
      <c r="AE178" s="2"/>
    </row>
    <row r="179" spans="1:32">
      <c r="A179" s="43" t="s">
        <v>125</v>
      </c>
      <c r="B179" s="87"/>
      <c r="C179" s="116"/>
      <c r="D179" s="135"/>
      <c r="E179" s="135"/>
      <c r="F179" s="36"/>
      <c r="G179" s="135"/>
      <c r="H179" s="135"/>
      <c r="I179" s="36"/>
      <c r="J179" s="36"/>
      <c r="K179" s="36"/>
      <c r="L179" s="36"/>
      <c r="M179" s="36"/>
      <c r="N179" s="36"/>
      <c r="O179" s="36"/>
      <c r="P179" s="36"/>
      <c r="Q179" s="36"/>
      <c r="R179" s="36"/>
      <c r="S179" s="36"/>
      <c r="T179" s="36"/>
      <c r="U179" s="36"/>
    </row>
    <row r="180" spans="1:32">
      <c r="A180" s="44" t="s">
        <v>54</v>
      </c>
      <c r="B180" s="36"/>
      <c r="C180" s="36"/>
      <c r="D180" s="36"/>
      <c r="E180" s="36"/>
      <c r="F180" s="36"/>
      <c r="G180" s="36"/>
      <c r="H180" s="36"/>
      <c r="I180" s="36"/>
      <c r="J180" s="36"/>
      <c r="K180" s="36"/>
      <c r="L180" s="36"/>
      <c r="M180" s="36"/>
      <c r="N180" s="36"/>
      <c r="O180" s="36"/>
      <c r="P180" s="36"/>
      <c r="Q180" s="36"/>
      <c r="R180" s="36"/>
      <c r="S180" s="36"/>
      <c r="T180" s="36"/>
      <c r="U180" s="36"/>
    </row>
    <row r="181" spans="1:32">
      <c r="A181" s="36"/>
      <c r="B181" s="2"/>
      <c r="C181" s="2"/>
      <c r="D181" s="67"/>
      <c r="E181" s="2"/>
      <c r="F181" s="2"/>
      <c r="G181" s="40"/>
      <c r="H181" s="2"/>
      <c r="I181" s="2"/>
      <c r="J181" s="2"/>
      <c r="K181" s="2"/>
      <c r="L181" s="2"/>
      <c r="M181" s="2"/>
      <c r="N181" s="2"/>
      <c r="O181" s="2"/>
      <c r="P181" s="2"/>
      <c r="Q181" s="2"/>
      <c r="R181" s="2"/>
      <c r="S181" s="2"/>
      <c r="T181" s="2"/>
      <c r="U181" s="2"/>
      <c r="V181" s="2"/>
      <c r="W181" s="2"/>
      <c r="X181" s="2"/>
      <c r="Y181" s="2"/>
      <c r="Z181" s="2"/>
      <c r="AA181" s="2"/>
      <c r="AB181" s="2"/>
      <c r="AC181" s="2"/>
      <c r="AD181" s="2"/>
      <c r="AE181" s="2"/>
    </row>
    <row r="182" spans="1:32">
      <c r="A182" s="35" t="s">
        <v>171</v>
      </c>
      <c r="B182" s="2"/>
      <c r="C182" s="2"/>
      <c r="D182" s="67"/>
      <c r="E182" s="2"/>
      <c r="F182" s="2"/>
      <c r="G182" s="40"/>
      <c r="H182" s="2"/>
      <c r="I182" s="2"/>
      <c r="J182" s="2"/>
      <c r="K182" s="2"/>
      <c r="L182" s="2"/>
      <c r="M182" s="2"/>
      <c r="N182" s="2"/>
      <c r="O182" s="2"/>
      <c r="P182" s="2"/>
      <c r="Q182" s="2"/>
      <c r="R182" s="2"/>
      <c r="S182" s="2"/>
      <c r="T182" s="2"/>
      <c r="U182" s="2"/>
      <c r="V182" s="2"/>
      <c r="W182" s="2"/>
      <c r="X182" s="2"/>
      <c r="Y182" s="2"/>
      <c r="Z182" s="2"/>
      <c r="AA182" s="2"/>
      <c r="AB182" s="2"/>
      <c r="AC182" s="2"/>
      <c r="AD182" s="2"/>
      <c r="AE182" s="2"/>
    </row>
    <row r="183" spans="1:32">
      <c r="A183" s="53" t="s">
        <v>148</v>
      </c>
      <c r="B183" s="2"/>
      <c r="C183" s="2"/>
      <c r="D183" s="2"/>
      <c r="E183" s="2"/>
      <c r="F183" s="2"/>
      <c r="G183" s="196"/>
      <c r="H183" s="2"/>
      <c r="I183" s="2"/>
      <c r="J183" s="2"/>
      <c r="K183" s="2"/>
      <c r="L183" s="2"/>
      <c r="M183" s="2"/>
      <c r="N183" s="2"/>
      <c r="O183" s="2"/>
      <c r="P183" s="2"/>
      <c r="Q183" s="2"/>
      <c r="R183" s="2"/>
      <c r="S183" s="2"/>
      <c r="T183" s="2"/>
      <c r="U183" s="2"/>
      <c r="V183" s="2"/>
      <c r="W183" s="2"/>
      <c r="X183" s="2"/>
      <c r="Y183" s="2"/>
      <c r="Z183" s="2"/>
      <c r="AA183" s="2"/>
      <c r="AB183" s="2"/>
      <c r="AC183" s="2"/>
      <c r="AD183" s="2"/>
      <c r="AE183" s="2"/>
    </row>
    <row r="184" spans="1:32">
      <c r="A184" s="36" t="s">
        <v>128</v>
      </c>
      <c r="B184" s="2"/>
      <c r="C184" s="2"/>
      <c r="D184" s="2"/>
      <c r="E184" s="2"/>
      <c r="F184" s="2"/>
      <c r="G184" s="40"/>
      <c r="H184" s="2"/>
      <c r="I184" s="2"/>
      <c r="J184" s="2"/>
      <c r="K184" s="2"/>
      <c r="L184" s="2"/>
      <c r="M184" s="2"/>
      <c r="N184" s="2"/>
      <c r="O184" s="2"/>
      <c r="P184" s="2"/>
      <c r="Q184" s="2"/>
      <c r="R184" s="2"/>
      <c r="S184" s="2"/>
      <c r="T184" s="2"/>
      <c r="U184" s="2"/>
      <c r="V184" s="2"/>
      <c r="W184" s="2"/>
      <c r="X184" s="2"/>
      <c r="Y184" s="2"/>
      <c r="Z184" s="2"/>
      <c r="AA184" s="2"/>
      <c r="AB184" s="2"/>
      <c r="AC184" s="2"/>
      <c r="AD184" s="2"/>
      <c r="AE184" s="2"/>
    </row>
    <row r="185" spans="1:32">
      <c r="A185" s="36" t="s">
        <v>129</v>
      </c>
      <c r="B185" s="2"/>
      <c r="C185" s="2"/>
      <c r="D185" s="2"/>
      <c r="E185" s="2"/>
      <c r="F185" s="2"/>
      <c r="G185" s="40"/>
      <c r="H185" s="2"/>
      <c r="I185" s="2"/>
      <c r="J185" s="2"/>
      <c r="K185" s="2"/>
      <c r="L185" s="2"/>
      <c r="M185" s="2"/>
      <c r="N185" s="2"/>
      <c r="O185" s="2"/>
      <c r="P185" s="2"/>
      <c r="Q185" s="2"/>
      <c r="R185" s="2"/>
      <c r="S185" s="2"/>
      <c r="T185" s="2"/>
      <c r="U185" s="2"/>
      <c r="V185" s="2"/>
      <c r="W185" s="2"/>
      <c r="X185" s="2"/>
      <c r="Y185" s="2"/>
      <c r="Z185" s="2"/>
      <c r="AA185" s="2"/>
      <c r="AB185" s="2"/>
      <c r="AC185" s="2"/>
      <c r="AD185" s="2"/>
      <c r="AE185" s="2"/>
    </row>
    <row r="186" spans="1:32">
      <c r="A186" s="36"/>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row>
    <row r="187" spans="1:32" ht="14.25">
      <c r="A187" s="36" t="s">
        <v>21</v>
      </c>
      <c r="B187" s="2"/>
      <c r="C187" s="2"/>
      <c r="D187" s="2"/>
      <c r="E187" s="2"/>
      <c r="F187" s="2"/>
      <c r="G187" s="2"/>
      <c r="H187" s="2" t="s">
        <v>81</v>
      </c>
      <c r="I187" s="2"/>
      <c r="J187" s="2"/>
      <c r="K187" s="2"/>
      <c r="L187" s="2"/>
      <c r="M187" s="2"/>
      <c r="N187" s="2"/>
      <c r="O187" s="2"/>
      <c r="P187" s="2"/>
      <c r="Q187" s="2"/>
      <c r="R187" s="2"/>
      <c r="S187" s="2"/>
      <c r="T187" s="2"/>
      <c r="U187" s="2"/>
      <c r="V187" s="2"/>
      <c r="W187" s="2"/>
      <c r="X187" s="2"/>
      <c r="Y187" s="2"/>
      <c r="Z187" s="2"/>
      <c r="AA187" s="2"/>
      <c r="AB187" s="2"/>
      <c r="AC187" s="2"/>
      <c r="AD187" s="2"/>
      <c r="AE187" s="2"/>
    </row>
    <row r="188" spans="1:32" ht="33.75" customHeight="1">
      <c r="A188" s="55"/>
      <c r="B188" s="30" t="s">
        <v>234</v>
      </c>
      <c r="C188" s="56" t="s">
        <v>235</v>
      </c>
      <c r="D188" s="56" t="s">
        <v>31</v>
      </c>
      <c r="E188" s="30" t="s">
        <v>46</v>
      </c>
      <c r="F188" s="185"/>
      <c r="G188" s="197"/>
      <c r="H188" s="213"/>
      <c r="I188" s="213"/>
      <c r="J188" s="56" t="s">
        <v>92</v>
      </c>
      <c r="K188" s="56" t="s">
        <v>235</v>
      </c>
      <c r="L188" s="108" t="s">
        <v>93</v>
      </c>
      <c r="M188" s="278"/>
      <c r="N188" s="30" t="s">
        <v>228</v>
      </c>
      <c r="O188" s="30"/>
      <c r="P188" s="171"/>
      <c r="Q188" s="318" t="s">
        <v>104</v>
      </c>
      <c r="R188" s="320"/>
      <c r="S188" s="322"/>
      <c r="T188" s="325"/>
      <c r="U188" s="325"/>
      <c r="V188" s="325"/>
      <c r="W188" s="2"/>
      <c r="X188" s="2"/>
      <c r="Y188" s="337"/>
      <c r="Z188" s="337"/>
      <c r="AA188" s="337"/>
      <c r="AB188" s="2"/>
      <c r="AC188" s="2"/>
      <c r="AD188" s="2"/>
      <c r="AE188" s="2"/>
    </row>
    <row r="189" spans="1:32" ht="21.75" customHeight="1">
      <c r="A189" s="56" t="s">
        <v>80</v>
      </c>
      <c r="B189" s="74"/>
      <c r="C189" s="122">
        <f>AE6</f>
        <v>0</v>
      </c>
      <c r="D189" s="74"/>
      <c r="E189" s="122">
        <f>40*B189*0.001*C189*D189</f>
        <v>0</v>
      </c>
      <c r="F189" s="185"/>
      <c r="G189" s="197"/>
      <c r="H189" s="214" t="s">
        <v>96</v>
      </c>
      <c r="I189" s="232"/>
      <c r="J189" s="74"/>
      <c r="K189" s="139">
        <f>AE6</f>
        <v>0</v>
      </c>
      <c r="L189" s="80"/>
      <c r="M189" s="106"/>
      <c r="N189" s="290">
        <f>(40*J189*0.001*K189*L189)-(13.1*J189*0.001*K189*L189)</f>
        <v>0</v>
      </c>
      <c r="O189" s="305"/>
      <c r="P189" s="312"/>
      <c r="Q189" s="319"/>
      <c r="R189" s="321"/>
      <c r="S189" s="323"/>
      <c r="T189" s="325"/>
      <c r="U189" s="325"/>
      <c r="V189" s="325"/>
      <c r="W189" s="2"/>
      <c r="X189" s="2"/>
      <c r="Y189" s="337"/>
      <c r="Z189" s="337"/>
      <c r="AA189" s="337"/>
      <c r="AB189" s="2"/>
      <c r="AC189" s="2"/>
      <c r="AD189" s="2"/>
      <c r="AE189" s="2"/>
      <c r="AF189" s="1" t="s">
        <v>117</v>
      </c>
    </row>
    <row r="190" spans="1:32" ht="21.75">
      <c r="A190" s="56" t="s">
        <v>98</v>
      </c>
      <c r="B190" s="74"/>
      <c r="C190" s="122">
        <f>AE6</f>
        <v>0</v>
      </c>
      <c r="D190" s="141"/>
      <c r="E190" s="166">
        <f>13.1*B190*0.001*C190*D190</f>
        <v>0</v>
      </c>
      <c r="F190" s="186"/>
      <c r="G190" s="154"/>
      <c r="H190" s="214" t="s">
        <v>45</v>
      </c>
      <c r="I190" s="232"/>
      <c r="J190" s="74"/>
      <c r="K190" s="139">
        <f>AE6</f>
        <v>0</v>
      </c>
      <c r="L190" s="270"/>
      <c r="M190" s="279"/>
      <c r="N190" s="291">
        <f>(40*J190*0.001*K190*L190)-(13.1*J190*0.001*K190*L190)</f>
        <v>0</v>
      </c>
      <c r="O190" s="306"/>
      <c r="P190" s="313"/>
      <c r="Q190" s="211">
        <f>(E191+N191)</f>
        <v>0</v>
      </c>
      <c r="R190" s="231"/>
      <c r="S190" s="255"/>
      <c r="T190" s="186"/>
      <c r="U190" s="40"/>
      <c r="V190" s="40"/>
      <c r="W190" s="2"/>
      <c r="X190" s="2"/>
      <c r="Y190" s="186"/>
      <c r="Z190" s="40"/>
      <c r="AA190" s="40"/>
      <c r="AB190" s="2"/>
      <c r="AC190" s="2"/>
      <c r="AD190" s="2"/>
      <c r="AE190" s="2"/>
      <c r="AF190" s="2"/>
    </row>
    <row r="191" spans="1:32" ht="14.25">
      <c r="A191" s="44"/>
      <c r="B191" s="40"/>
      <c r="C191" s="40"/>
      <c r="D191" s="142" t="s">
        <v>99</v>
      </c>
      <c r="E191" s="167">
        <f>SUM(E189:E190)</f>
        <v>0</v>
      </c>
      <c r="F191" s="186"/>
      <c r="G191" s="154"/>
      <c r="H191" s="40"/>
      <c r="I191" s="40"/>
      <c r="J191" s="40"/>
      <c r="K191" s="81"/>
      <c r="L191" s="161" t="s">
        <v>99</v>
      </c>
      <c r="M191" s="208"/>
      <c r="N191" s="292">
        <f>SUM(N189:O190)</f>
        <v>0</v>
      </c>
      <c r="O191" s="307"/>
      <c r="P191" s="313"/>
      <c r="Q191" s="313"/>
      <c r="R191" s="268"/>
      <c r="S191" s="40"/>
      <c r="T191" s="40"/>
      <c r="U191" s="40"/>
      <c r="V191" s="2"/>
      <c r="W191" s="2"/>
      <c r="X191" s="2"/>
      <c r="Y191" s="2"/>
      <c r="Z191" s="2"/>
      <c r="AA191" s="2"/>
      <c r="AB191" s="2"/>
      <c r="AC191" s="2"/>
      <c r="AD191" s="2"/>
      <c r="AE191" s="2"/>
      <c r="AF191" s="324">
        <v>0.64</v>
      </c>
    </row>
    <row r="192" spans="1:32">
      <c r="F192" s="186"/>
      <c r="G192" s="154"/>
      <c r="P192" s="314"/>
      <c r="Q192" s="314"/>
      <c r="R192" s="67"/>
      <c r="S192" s="40"/>
      <c r="T192" s="40"/>
      <c r="U192" s="40"/>
      <c r="V192" s="2"/>
      <c r="W192" s="2"/>
      <c r="X192" s="2"/>
      <c r="Y192" s="2"/>
      <c r="Z192" s="2"/>
      <c r="AA192" s="2"/>
      <c r="AB192" s="2"/>
      <c r="AC192" s="2"/>
      <c r="AD192" s="2"/>
      <c r="AE192" s="2"/>
      <c r="AF192" s="2">
        <v>0.54800000000000004</v>
      </c>
    </row>
    <row r="193" spans="1:32">
      <c r="A193" s="57" t="s">
        <v>130</v>
      </c>
      <c r="B193" s="57"/>
      <c r="C193" s="57"/>
      <c r="D193" s="57"/>
      <c r="E193" s="57"/>
      <c r="F193" s="57"/>
      <c r="G193" s="57"/>
      <c r="H193" s="53" t="s">
        <v>130</v>
      </c>
      <c r="I193" s="2"/>
      <c r="J193" s="2"/>
      <c r="K193" s="2"/>
      <c r="L193" s="2"/>
      <c r="M193" s="2"/>
      <c r="N193" s="2"/>
      <c r="O193" s="2"/>
      <c r="P193" s="2"/>
      <c r="Q193" s="2"/>
      <c r="R193" s="2"/>
      <c r="S193" s="2"/>
      <c r="T193" s="2"/>
      <c r="U193" s="2"/>
      <c r="V193" s="2"/>
      <c r="W193" s="2"/>
      <c r="X193" s="2"/>
      <c r="Y193" s="2"/>
      <c r="Z193" s="2"/>
      <c r="AA193" s="2"/>
      <c r="AB193" s="2"/>
      <c r="AC193" s="2"/>
      <c r="AD193" s="2"/>
      <c r="AE193" s="2"/>
      <c r="AF193" s="2">
        <v>0.47399999999999998</v>
      </c>
    </row>
    <row r="194" spans="1:32">
      <c r="A194" s="44" t="s">
        <v>67</v>
      </c>
      <c r="B194" s="2"/>
      <c r="C194" s="2"/>
      <c r="D194" s="2"/>
      <c r="E194" s="2"/>
      <c r="F194" s="2"/>
      <c r="G194" s="2"/>
      <c r="H194" s="44" t="s">
        <v>67</v>
      </c>
      <c r="I194" s="2"/>
      <c r="J194" s="2"/>
      <c r="K194" s="2"/>
      <c r="L194" s="2"/>
      <c r="M194" s="2"/>
      <c r="N194" s="2"/>
      <c r="O194" s="2"/>
      <c r="P194" s="2"/>
      <c r="Q194" s="2"/>
      <c r="R194" s="2"/>
      <c r="S194" s="2"/>
      <c r="T194" s="2"/>
      <c r="U194" s="2"/>
      <c r="V194" s="2"/>
      <c r="W194" s="2"/>
      <c r="X194" s="2"/>
      <c r="Y194" s="2"/>
      <c r="Z194" s="2"/>
      <c r="AA194" s="2"/>
      <c r="AB194" s="2"/>
      <c r="AC194" s="2"/>
      <c r="AD194" s="2"/>
      <c r="AE194" s="2"/>
      <c r="AF194" s="324">
        <v>0.48</v>
      </c>
    </row>
    <row r="195" spans="1:32">
      <c r="A195" s="44"/>
      <c r="B195" s="2"/>
      <c r="C195" s="2"/>
      <c r="D195" s="2"/>
      <c r="E195" s="2"/>
      <c r="F195" s="2"/>
      <c r="G195" s="2"/>
      <c r="H195" s="44"/>
      <c r="I195" s="2"/>
      <c r="J195" s="2"/>
      <c r="K195" s="2"/>
      <c r="L195" s="2"/>
      <c r="M195" s="2"/>
      <c r="N195" s="2"/>
      <c r="O195" s="2"/>
      <c r="P195" s="2"/>
      <c r="Q195" s="2"/>
      <c r="R195" s="2"/>
      <c r="S195" s="2"/>
      <c r="T195" s="2"/>
      <c r="U195" s="2"/>
      <c r="V195" s="2"/>
      <c r="W195" s="2"/>
      <c r="X195" s="2"/>
      <c r="Y195" s="2"/>
      <c r="Z195" s="2"/>
      <c r="AA195" s="2"/>
      <c r="AB195" s="2"/>
      <c r="AC195" s="2"/>
      <c r="AD195" s="2"/>
      <c r="AE195" s="2"/>
      <c r="AF195" s="2">
        <v>0.624</v>
      </c>
    </row>
    <row r="196" spans="1:32">
      <c r="A196" s="35" t="s">
        <v>173</v>
      </c>
      <c r="B196" s="2"/>
      <c r="C196" s="2"/>
      <c r="D196" s="2"/>
      <c r="E196" s="2"/>
      <c r="F196" s="2"/>
      <c r="G196" s="2"/>
      <c r="H196" s="2"/>
      <c r="I196" s="2"/>
      <c r="J196" s="2"/>
      <c r="K196" s="2"/>
      <c r="L196" s="2"/>
      <c r="M196" s="2"/>
      <c r="N196" s="2"/>
      <c r="O196" s="2"/>
      <c r="P196" s="2"/>
      <c r="Q196" s="2"/>
      <c r="R196" s="2"/>
      <c r="S196" s="324"/>
      <c r="T196" s="2"/>
      <c r="U196" s="2"/>
      <c r="V196" s="2"/>
      <c r="W196" s="2"/>
      <c r="X196" s="2"/>
      <c r="Y196" s="2"/>
      <c r="Z196" s="2"/>
      <c r="AA196" s="2"/>
      <c r="AB196" s="2"/>
      <c r="AC196" s="2"/>
      <c r="AD196" s="2"/>
      <c r="AE196" s="2"/>
      <c r="AF196" s="2">
        <v>0.49299999999999999</v>
      </c>
    </row>
    <row r="197" spans="1:32">
      <c r="A197" s="41" t="s">
        <v>121</v>
      </c>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v>0.69399999999999995</v>
      </c>
    </row>
    <row r="198" spans="1:32">
      <c r="A198" s="36" t="s">
        <v>94</v>
      </c>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v>0.52900000000000003</v>
      </c>
    </row>
    <row r="199" spans="1:32">
      <c r="A199" s="36" t="s">
        <v>118</v>
      </c>
      <c r="B199" s="2"/>
      <c r="C199" s="2"/>
      <c r="D199" s="67"/>
      <c r="E199" s="2"/>
      <c r="F199" s="2"/>
      <c r="G199" s="40"/>
      <c r="H199" s="2"/>
      <c r="I199" s="2"/>
      <c r="J199" s="2"/>
      <c r="K199" s="2"/>
      <c r="L199" s="2"/>
      <c r="M199" s="2"/>
      <c r="N199" s="2"/>
      <c r="O199" s="2"/>
      <c r="P199" s="2"/>
      <c r="Q199" s="2"/>
      <c r="R199" s="2"/>
      <c r="S199" s="324"/>
      <c r="T199" s="2"/>
      <c r="U199" s="2"/>
      <c r="V199" s="2"/>
      <c r="W199" s="2"/>
      <c r="X199" s="2"/>
      <c r="Y199" s="2"/>
      <c r="Z199" s="2"/>
      <c r="AA199" s="2"/>
      <c r="AB199" s="2"/>
      <c r="AC199" s="2"/>
      <c r="AD199" s="2"/>
      <c r="AE199" s="2"/>
      <c r="AF199" s="2">
        <v>0.48299999999999998</v>
      </c>
    </row>
    <row r="200" spans="1:32" ht="14.25">
      <c r="A200" s="36"/>
      <c r="B200" s="2"/>
      <c r="C200" s="2"/>
      <c r="D200" s="67"/>
      <c r="E200" s="2"/>
      <c r="F200" s="2"/>
      <c r="G200" s="40"/>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v>0.78900000000000003</v>
      </c>
    </row>
    <row r="201" spans="1:32">
      <c r="A201" s="58" t="s">
        <v>236</v>
      </c>
      <c r="B201" s="89"/>
      <c r="C201" s="89"/>
      <c r="D201" s="143">
        <f>P6*0.008</f>
        <v>0</v>
      </c>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1" t="s">
        <v>119</v>
      </c>
    </row>
    <row r="202" spans="1:32" ht="14.25">
      <c r="A202" s="59"/>
      <c r="B202" s="90"/>
      <c r="C202" s="90"/>
      <c r="D202" s="144"/>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row>
    <row r="203" spans="1:32">
      <c r="A203" s="36" t="s">
        <v>131</v>
      </c>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row>
    <row r="204" spans="1:32">
      <c r="A204" s="36" t="s">
        <v>243</v>
      </c>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row>
    <row r="205" spans="1:32">
      <c r="A205" s="44" t="s">
        <v>67</v>
      </c>
      <c r="B205" s="44"/>
      <c r="C205" s="44"/>
      <c r="D205" s="44"/>
      <c r="E205" s="44"/>
      <c r="F205" s="44"/>
      <c r="G205" s="44"/>
      <c r="H205" s="2"/>
      <c r="I205" s="2"/>
      <c r="J205" s="2"/>
      <c r="K205" s="2"/>
      <c r="L205" s="2"/>
      <c r="M205" s="2"/>
      <c r="N205" s="2"/>
      <c r="O205" s="2"/>
      <c r="P205" s="2"/>
      <c r="Q205" s="2"/>
      <c r="R205" s="2"/>
      <c r="S205" s="2"/>
      <c r="T205" s="2"/>
      <c r="U205" s="2"/>
      <c r="V205" s="2"/>
      <c r="W205" s="2"/>
      <c r="X205" s="2"/>
      <c r="Y205" s="2"/>
      <c r="Z205" s="2"/>
      <c r="AA205" s="2"/>
      <c r="AB205" s="2"/>
      <c r="AC205" s="2"/>
      <c r="AD205" s="2"/>
      <c r="AE205" s="2"/>
    </row>
    <row r="206" spans="1:32">
      <c r="A206" s="60"/>
      <c r="B206" s="60"/>
      <c r="C206" s="60"/>
      <c r="D206" s="145"/>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row>
    <row r="207" spans="1:32">
      <c r="A207" s="35" t="s">
        <v>175</v>
      </c>
      <c r="B207" s="60"/>
      <c r="C207" s="60"/>
      <c r="D207" s="145"/>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row>
    <row r="208" spans="1:32">
      <c r="A208" s="36" t="s">
        <v>61</v>
      </c>
      <c r="B208" s="60"/>
      <c r="C208" s="60"/>
      <c r="D208" s="145"/>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row>
    <row r="209" spans="1:31">
      <c r="A209" s="36" t="s">
        <v>140</v>
      </c>
      <c r="B209" s="60"/>
      <c r="C209" s="60"/>
      <c r="D209" s="145"/>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row>
    <row r="210" spans="1:31" ht="56.25" customHeight="1">
      <c r="A210" s="61"/>
      <c r="B210" s="50" t="s">
        <v>101</v>
      </c>
      <c r="C210" s="30" t="s">
        <v>102</v>
      </c>
      <c r="D210" s="30" t="s">
        <v>31</v>
      </c>
      <c r="E210" s="56" t="s">
        <v>220</v>
      </c>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row>
    <row r="211" spans="1:31" ht="24.75" customHeight="1">
      <c r="A211" s="50" t="s">
        <v>103</v>
      </c>
      <c r="B211" s="91"/>
      <c r="C211" s="91"/>
      <c r="D211" s="141"/>
      <c r="E211" s="52">
        <f>D217*B211*C211*D211</f>
        <v>0</v>
      </c>
      <c r="F211" s="2"/>
      <c r="G211" s="198" t="s">
        <v>75</v>
      </c>
      <c r="H211" s="215"/>
      <c r="I211" s="233">
        <f>E212*AA6</f>
        <v>0</v>
      </c>
      <c r="J211" s="2"/>
      <c r="K211" s="2"/>
      <c r="L211" s="2"/>
      <c r="M211" s="2"/>
      <c r="N211" s="2"/>
      <c r="O211" s="2"/>
      <c r="P211" s="2"/>
      <c r="Q211" s="2"/>
      <c r="R211" s="2"/>
      <c r="S211" s="2"/>
      <c r="T211" s="2"/>
      <c r="U211" s="2"/>
      <c r="V211" s="2"/>
      <c r="W211" s="2"/>
      <c r="X211" s="2"/>
      <c r="Y211" s="2"/>
      <c r="Z211" s="2"/>
      <c r="AA211" s="2"/>
      <c r="AB211" s="2"/>
      <c r="AC211" s="2"/>
      <c r="AD211" s="2"/>
      <c r="AE211" s="2"/>
    </row>
    <row r="212" spans="1:31" ht="14.25">
      <c r="A212" s="60"/>
      <c r="B212" s="60"/>
      <c r="C212" s="60"/>
      <c r="D212" s="146" t="s">
        <v>99</v>
      </c>
      <c r="E212" s="168">
        <f>SUM(E211:E211)</f>
        <v>0</v>
      </c>
      <c r="F212" s="2"/>
      <c r="G212" s="199"/>
      <c r="H212" s="199"/>
      <c r="I212" s="70"/>
      <c r="J212" s="2"/>
      <c r="K212" s="2"/>
      <c r="L212" s="2"/>
      <c r="M212" s="2"/>
      <c r="N212" s="2"/>
      <c r="O212" s="2"/>
      <c r="P212" s="2"/>
      <c r="Q212" s="2"/>
      <c r="R212" s="2"/>
      <c r="S212" s="2"/>
      <c r="T212" s="2"/>
      <c r="U212" s="2"/>
      <c r="V212" s="2"/>
      <c r="W212" s="2"/>
      <c r="X212" s="2"/>
      <c r="Y212" s="2"/>
      <c r="Z212" s="2"/>
      <c r="AA212" s="2"/>
      <c r="AB212" s="2"/>
      <c r="AC212" s="2"/>
      <c r="AD212" s="2"/>
      <c r="AE212" s="2"/>
    </row>
    <row r="213" spans="1:31">
      <c r="F213" s="2"/>
      <c r="G213" s="2"/>
      <c r="H213" s="2"/>
      <c r="I213" s="154"/>
      <c r="J213" s="2"/>
      <c r="K213" s="2"/>
      <c r="L213" s="2"/>
      <c r="M213" s="2"/>
      <c r="N213" s="2"/>
      <c r="O213" s="2"/>
      <c r="P213" s="2"/>
      <c r="Q213" s="2"/>
      <c r="R213" s="2"/>
      <c r="S213" s="2"/>
      <c r="T213" s="2"/>
      <c r="U213" s="2"/>
      <c r="V213" s="2"/>
      <c r="W213" s="2"/>
      <c r="X213" s="2"/>
      <c r="Y213" s="2"/>
      <c r="Z213" s="2"/>
      <c r="AA213" s="2"/>
      <c r="AB213" s="2"/>
      <c r="AC213" s="2"/>
      <c r="AD213" s="2"/>
      <c r="AE213" s="2"/>
    </row>
    <row r="214" spans="1:31">
      <c r="A214" s="60"/>
      <c r="B214" s="60"/>
      <c r="C214" s="60"/>
      <c r="D214" s="145"/>
      <c r="E214" s="169"/>
      <c r="F214" s="2"/>
      <c r="G214" s="2"/>
      <c r="H214" s="2"/>
      <c r="I214" s="154"/>
      <c r="J214" s="2"/>
      <c r="K214" s="2"/>
      <c r="L214" s="2"/>
      <c r="M214" s="2"/>
      <c r="N214" s="2"/>
      <c r="O214" s="2"/>
      <c r="P214" s="2"/>
      <c r="Q214" s="2"/>
      <c r="R214" s="2"/>
      <c r="S214" s="2"/>
      <c r="T214" s="2"/>
      <c r="U214" s="2"/>
      <c r="V214" s="2"/>
      <c r="W214" s="2"/>
      <c r="X214" s="2"/>
      <c r="Y214" s="2"/>
      <c r="Z214" s="2"/>
      <c r="AA214" s="2"/>
      <c r="AB214" s="2"/>
      <c r="AC214" s="2"/>
      <c r="AD214" s="2"/>
      <c r="AE214" s="2"/>
    </row>
    <row r="215" spans="1:31">
      <c r="A215" s="44" t="s">
        <v>138</v>
      </c>
      <c r="B215" s="44"/>
      <c r="C215" s="44"/>
      <c r="D215" s="44"/>
      <c r="E215" s="44"/>
      <c r="F215" s="2"/>
      <c r="G215" s="2"/>
      <c r="H215" s="2"/>
      <c r="I215" s="154"/>
      <c r="J215" s="2"/>
      <c r="K215" s="2"/>
      <c r="L215" s="2"/>
      <c r="M215" s="2"/>
      <c r="N215" s="2"/>
      <c r="O215" s="2"/>
      <c r="P215" s="2"/>
      <c r="Q215" s="2"/>
      <c r="R215" s="2"/>
      <c r="S215" s="2"/>
      <c r="T215" s="2"/>
      <c r="U215" s="2"/>
      <c r="V215" s="2"/>
      <c r="W215" s="2"/>
      <c r="X215" s="2"/>
      <c r="Y215" s="2"/>
      <c r="Z215" s="2"/>
      <c r="AA215" s="2"/>
      <c r="AB215" s="2"/>
      <c r="AC215" s="2"/>
      <c r="AD215" s="2"/>
      <c r="AE215" s="2"/>
    </row>
    <row r="216" spans="1:31" ht="31.5" customHeight="1">
      <c r="A216" s="62"/>
      <c r="B216" s="63" t="s">
        <v>106</v>
      </c>
      <c r="C216" s="63"/>
      <c r="D216" s="147" t="s">
        <v>107</v>
      </c>
      <c r="E216" s="147"/>
      <c r="F216" s="2"/>
      <c r="G216" s="2"/>
      <c r="H216" s="2"/>
      <c r="I216" s="154"/>
      <c r="J216" s="2"/>
      <c r="K216" s="2"/>
      <c r="L216" s="2"/>
      <c r="M216" s="2"/>
      <c r="N216" s="2"/>
      <c r="O216" s="2"/>
      <c r="P216" s="2"/>
      <c r="Q216" s="2"/>
      <c r="R216" s="2"/>
      <c r="S216" s="2"/>
      <c r="T216" s="2"/>
      <c r="U216" s="2"/>
      <c r="V216" s="2"/>
      <c r="W216" s="2"/>
      <c r="X216" s="2"/>
      <c r="Y216" s="2"/>
      <c r="Z216" s="2"/>
      <c r="AA216" s="2"/>
      <c r="AB216" s="2"/>
      <c r="AC216" s="2"/>
      <c r="AD216" s="2"/>
      <c r="AE216" s="2"/>
    </row>
    <row r="217" spans="1:31">
      <c r="A217" s="63" t="s">
        <v>103</v>
      </c>
      <c r="B217" s="92">
        <v>873</v>
      </c>
      <c r="C217" s="123"/>
      <c r="D217" s="148">
        <f>B217/365/24</f>
        <v>9.9657534246575349e-002</v>
      </c>
      <c r="E217" s="170"/>
      <c r="F217" s="2"/>
      <c r="G217" s="2"/>
      <c r="H217" s="2"/>
      <c r="I217" s="154"/>
      <c r="J217" s="2"/>
      <c r="K217" s="2"/>
      <c r="L217" s="2"/>
      <c r="M217" s="2"/>
      <c r="N217" s="2"/>
      <c r="O217" s="2"/>
      <c r="P217" s="2"/>
      <c r="Q217" s="2"/>
      <c r="R217" s="2"/>
      <c r="S217" s="2"/>
      <c r="T217" s="2"/>
      <c r="U217" s="2"/>
      <c r="V217" s="2"/>
      <c r="W217" s="2"/>
      <c r="X217" s="2"/>
      <c r="Y217" s="2"/>
      <c r="Z217" s="2"/>
      <c r="AA217" s="2"/>
      <c r="AB217" s="2"/>
      <c r="AC217" s="2"/>
      <c r="AD217" s="2"/>
      <c r="AE217" s="2"/>
    </row>
    <row r="218" spans="1:31">
      <c r="A218" s="44" t="s">
        <v>108</v>
      </c>
      <c r="B218" s="44"/>
      <c r="C218" s="44"/>
      <c r="D218" s="44"/>
      <c r="E218" s="44"/>
      <c r="F218" s="44"/>
      <c r="G218" s="2"/>
      <c r="H218" s="2"/>
      <c r="I218" s="154"/>
      <c r="J218" s="2"/>
      <c r="K218" s="2"/>
      <c r="L218" s="2"/>
      <c r="M218" s="2"/>
      <c r="N218" s="2"/>
      <c r="O218" s="2"/>
      <c r="P218" s="2"/>
      <c r="Q218" s="2"/>
      <c r="R218" s="2"/>
      <c r="S218" s="2"/>
      <c r="T218" s="2"/>
      <c r="U218" s="2"/>
      <c r="V218" s="2"/>
      <c r="W218" s="2"/>
      <c r="X218" s="2"/>
      <c r="Y218" s="2"/>
      <c r="Z218" s="2"/>
      <c r="AA218" s="2"/>
      <c r="AB218" s="2"/>
      <c r="AC218" s="2"/>
      <c r="AD218" s="2"/>
      <c r="AE218" s="2"/>
    </row>
    <row r="219" spans="1:31">
      <c r="A219" s="60"/>
      <c r="B219" s="60"/>
      <c r="C219" s="60"/>
      <c r="D219" s="145"/>
      <c r="E219" s="2"/>
      <c r="F219" s="2"/>
      <c r="G219" s="2"/>
      <c r="H219" s="2"/>
      <c r="I219" s="154"/>
      <c r="J219" s="2"/>
      <c r="K219" s="2"/>
      <c r="L219" s="2"/>
      <c r="M219" s="2"/>
      <c r="N219" s="2"/>
      <c r="O219" s="2"/>
      <c r="P219" s="2"/>
      <c r="Q219" s="2"/>
      <c r="R219" s="2"/>
      <c r="S219" s="2"/>
      <c r="T219" s="2"/>
      <c r="U219" s="2"/>
      <c r="V219" s="2"/>
      <c r="W219" s="2"/>
      <c r="X219" s="2"/>
      <c r="Y219" s="2"/>
      <c r="Z219" s="2"/>
      <c r="AA219" s="2"/>
      <c r="AB219" s="2"/>
      <c r="AC219" s="2"/>
      <c r="AD219" s="2"/>
      <c r="AE219" s="2"/>
    </row>
    <row r="220" spans="1:31">
      <c r="A220" s="35" t="s">
        <v>174</v>
      </c>
      <c r="B220" s="60"/>
      <c r="C220" s="60"/>
      <c r="D220" s="145"/>
      <c r="E220" s="2"/>
      <c r="F220" s="2"/>
      <c r="G220" s="2"/>
      <c r="H220" s="2"/>
      <c r="I220" s="154"/>
      <c r="J220" s="2"/>
      <c r="K220" s="2"/>
      <c r="L220" s="2"/>
      <c r="M220" s="2"/>
      <c r="N220" s="2"/>
      <c r="O220" s="2"/>
      <c r="P220" s="2"/>
      <c r="Q220" s="2"/>
      <c r="R220" s="2"/>
      <c r="S220" s="2"/>
      <c r="T220" s="2"/>
      <c r="U220" s="2"/>
      <c r="V220" s="2"/>
      <c r="W220" s="2"/>
      <c r="X220" s="2"/>
      <c r="Y220" s="2"/>
      <c r="Z220" s="2"/>
      <c r="AA220" s="2"/>
      <c r="AB220" s="2"/>
      <c r="AC220" s="2"/>
      <c r="AD220" s="2"/>
      <c r="AE220" s="2"/>
    </row>
    <row r="221" spans="1:31" ht="14.25">
      <c r="A221" s="44" t="s">
        <v>133</v>
      </c>
      <c r="B221" s="44"/>
      <c r="C221" s="44"/>
      <c r="D221" s="44"/>
      <c r="E221" s="44"/>
      <c r="F221" s="44"/>
      <c r="G221" s="44"/>
      <c r="H221" s="2"/>
      <c r="I221" s="154"/>
      <c r="J221" s="2"/>
      <c r="K221" s="2"/>
      <c r="L221" s="2"/>
      <c r="M221" s="2"/>
      <c r="N221" s="2"/>
      <c r="O221" s="2"/>
      <c r="P221" s="2"/>
      <c r="Q221" s="2"/>
      <c r="R221" s="2"/>
      <c r="S221" s="2"/>
      <c r="T221" s="2"/>
      <c r="U221" s="2"/>
      <c r="V221" s="2"/>
      <c r="W221" s="2"/>
      <c r="X221" s="2"/>
      <c r="Y221" s="2"/>
      <c r="Z221" s="2"/>
      <c r="AA221" s="2"/>
      <c r="AB221" s="2"/>
      <c r="AC221" s="2"/>
      <c r="AD221" s="2"/>
      <c r="AE221" s="2"/>
    </row>
    <row r="222" spans="1:31" ht="60" customHeight="1">
      <c r="A222" s="61"/>
      <c r="B222" s="30" t="s">
        <v>109</v>
      </c>
      <c r="C222" s="30" t="s">
        <v>237</v>
      </c>
      <c r="D222" s="30"/>
      <c r="E222" s="171"/>
      <c r="F222" s="2"/>
      <c r="G222" s="200" t="s">
        <v>164</v>
      </c>
      <c r="H222" s="216"/>
      <c r="I222" s="234">
        <f>C226</f>
        <v>0</v>
      </c>
      <c r="J222" s="2"/>
      <c r="K222" s="2"/>
      <c r="L222" s="2"/>
      <c r="M222" s="2"/>
      <c r="N222" s="2"/>
      <c r="O222" s="2"/>
      <c r="P222" s="2"/>
      <c r="Q222" s="2"/>
      <c r="R222" s="2"/>
      <c r="S222" s="2"/>
      <c r="T222" s="2"/>
      <c r="U222" s="2"/>
      <c r="V222" s="2"/>
      <c r="W222" s="2"/>
      <c r="X222" s="2"/>
      <c r="Y222" s="2"/>
      <c r="Z222" s="2"/>
      <c r="AA222" s="2"/>
      <c r="AB222" s="2"/>
      <c r="AC222" s="2"/>
      <c r="AD222" s="2"/>
      <c r="AE222" s="2"/>
    </row>
    <row r="223" spans="1:31">
      <c r="A223" s="50" t="s">
        <v>24</v>
      </c>
      <c r="B223" s="91"/>
      <c r="C223" s="124">
        <f>IFERROR(P6*0.028/AA6*B223,0)</f>
        <v>0</v>
      </c>
      <c r="D223" s="149"/>
      <c r="E223" s="70"/>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row>
    <row r="224" spans="1:31">
      <c r="A224" s="50" t="s">
        <v>272</v>
      </c>
      <c r="B224" s="91"/>
      <c r="C224" s="124">
        <f>IFERROR(P6*0.028/AA6*B224,0)</f>
        <v>0</v>
      </c>
      <c r="D224" s="149"/>
      <c r="E224" s="70"/>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row>
    <row r="225" spans="1:31" ht="14.25">
      <c r="A225" s="50" t="s">
        <v>273</v>
      </c>
      <c r="B225" s="93"/>
      <c r="C225" s="125">
        <f>IFERROR(P6*0.028/AA6*B225,0)</f>
        <v>0</v>
      </c>
      <c r="D225" s="150"/>
      <c r="E225" s="70"/>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row>
    <row r="226" spans="1:31" ht="14.25">
      <c r="A226" s="60"/>
      <c r="B226" s="94" t="s">
        <v>99</v>
      </c>
      <c r="C226" s="126">
        <f>SUM(C223:D225)</f>
        <v>0</v>
      </c>
      <c r="D226" s="151"/>
      <c r="E226" s="70"/>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row>
    <row r="227" spans="1:31">
      <c r="A227" s="44" t="s">
        <v>134</v>
      </c>
      <c r="B227" s="44"/>
      <c r="C227" s="44"/>
      <c r="D227" s="44"/>
      <c r="E227" s="44"/>
      <c r="F227" s="44"/>
      <c r="G227" s="44"/>
      <c r="H227" s="2"/>
      <c r="I227" s="154"/>
      <c r="J227" s="2"/>
      <c r="K227" s="2"/>
      <c r="L227" s="2"/>
      <c r="M227" s="2"/>
      <c r="N227" s="2"/>
      <c r="O227" s="2"/>
      <c r="P227" s="2"/>
      <c r="Q227" s="2"/>
      <c r="R227" s="2"/>
      <c r="S227" s="2"/>
      <c r="T227" s="2"/>
      <c r="U227" s="2"/>
      <c r="V227" s="2"/>
      <c r="W227" s="2"/>
      <c r="X227" s="2"/>
      <c r="Y227" s="2"/>
      <c r="Z227" s="2"/>
      <c r="AA227" s="2"/>
      <c r="AB227" s="2"/>
      <c r="AC227" s="2"/>
      <c r="AD227" s="2"/>
      <c r="AE227" s="2"/>
    </row>
    <row r="228" spans="1:31">
      <c r="A228" s="44" t="s">
        <v>67</v>
      </c>
      <c r="B228" s="44"/>
      <c r="C228" s="44"/>
      <c r="D228" s="44"/>
      <c r="E228" s="44"/>
      <c r="F228" s="44"/>
      <c r="G228" s="44"/>
      <c r="H228" s="2"/>
      <c r="I228" s="154"/>
      <c r="J228" s="2"/>
      <c r="K228" s="2"/>
      <c r="L228" s="2"/>
      <c r="M228" s="2"/>
      <c r="N228" s="2"/>
      <c r="O228" s="2"/>
      <c r="P228" s="2"/>
      <c r="Q228" s="2"/>
      <c r="R228" s="2"/>
      <c r="S228" s="2"/>
      <c r="T228" s="2"/>
      <c r="U228" s="2"/>
      <c r="V228" s="2"/>
      <c r="W228" s="2"/>
      <c r="X228" s="2"/>
      <c r="Y228" s="2"/>
      <c r="Z228" s="2"/>
      <c r="AA228" s="2"/>
      <c r="AB228" s="2"/>
      <c r="AC228" s="2"/>
      <c r="AD228" s="2"/>
      <c r="AE228" s="2"/>
    </row>
    <row r="229" spans="1:31">
      <c r="A229" s="44"/>
      <c r="B229" s="60"/>
      <c r="C229" s="60"/>
      <c r="D229" s="145"/>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row>
    <row r="230" spans="1:31">
      <c r="A230" s="35" t="s">
        <v>113</v>
      </c>
      <c r="B230" s="60"/>
      <c r="C230" s="60"/>
      <c r="D230" s="145"/>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row>
    <row r="231" spans="1:31">
      <c r="A231" s="53" t="s">
        <v>150</v>
      </c>
      <c r="B231" s="2"/>
      <c r="C231" s="2"/>
      <c r="D231" s="2"/>
      <c r="E231" s="2"/>
      <c r="F231" s="2"/>
      <c r="G231" s="201"/>
      <c r="H231" s="196"/>
      <c r="I231" s="196"/>
      <c r="J231" s="2"/>
      <c r="K231" s="2"/>
      <c r="L231" s="2"/>
      <c r="M231" s="2"/>
      <c r="N231" s="2"/>
      <c r="O231" s="2"/>
      <c r="P231" s="2"/>
      <c r="Q231" s="2"/>
      <c r="R231" s="2"/>
      <c r="S231" s="2"/>
      <c r="T231" s="2"/>
      <c r="U231" s="2"/>
      <c r="V231" s="2"/>
      <c r="W231" s="2"/>
      <c r="X231" s="2"/>
      <c r="Y231" s="2"/>
      <c r="Z231" s="2"/>
      <c r="AA231" s="2"/>
      <c r="AB231" s="2"/>
      <c r="AC231" s="2"/>
      <c r="AD231" s="2"/>
      <c r="AE231" s="2"/>
    </row>
    <row r="232" spans="1:31">
      <c r="A232" s="36" t="s">
        <v>135</v>
      </c>
      <c r="B232" s="60"/>
      <c r="C232" s="60"/>
      <c r="D232" s="145"/>
      <c r="E232" s="2"/>
      <c r="F232" s="2"/>
      <c r="G232" s="40"/>
      <c r="H232" s="40"/>
      <c r="I232" s="40"/>
      <c r="J232" s="2"/>
      <c r="K232" s="2"/>
      <c r="L232" s="2"/>
      <c r="M232" s="2"/>
      <c r="N232" s="2"/>
      <c r="O232" s="2"/>
      <c r="P232" s="2"/>
      <c r="Q232" s="2"/>
      <c r="R232" s="2"/>
      <c r="S232" s="2"/>
      <c r="T232" s="2"/>
      <c r="U232" s="2"/>
      <c r="V232" s="2"/>
      <c r="W232" s="2"/>
      <c r="X232" s="2"/>
      <c r="Y232" s="2"/>
      <c r="Z232" s="2"/>
      <c r="AA232" s="2"/>
      <c r="AB232" s="2"/>
      <c r="AC232" s="2"/>
      <c r="AD232" s="2"/>
      <c r="AE232" s="2"/>
    </row>
    <row r="233" spans="1:31">
      <c r="A233" s="36" t="s">
        <v>118</v>
      </c>
      <c r="B233" s="60"/>
      <c r="C233" s="60"/>
      <c r="D233" s="145"/>
      <c r="E233" s="2"/>
      <c r="F233" s="2"/>
      <c r="G233" s="40"/>
      <c r="H233" s="40"/>
      <c r="I233" s="2"/>
      <c r="J233" s="2"/>
      <c r="K233" s="2"/>
      <c r="L233" s="2"/>
      <c r="M233" s="2"/>
      <c r="N233" s="2"/>
      <c r="O233" s="2"/>
      <c r="P233" s="2"/>
      <c r="Q233" s="2"/>
      <c r="R233" s="2"/>
      <c r="S233" s="2"/>
      <c r="T233" s="2"/>
      <c r="U233" s="2"/>
      <c r="V233" s="2"/>
      <c r="W233" s="2"/>
      <c r="X233" s="2"/>
      <c r="Y233" s="2"/>
      <c r="Z233" s="2"/>
      <c r="AA233" s="2"/>
      <c r="AB233" s="2"/>
      <c r="AC233" s="2"/>
      <c r="AD233" s="2"/>
      <c r="AE233" s="2"/>
    </row>
    <row r="234" spans="1:31" ht="14.25">
      <c r="A234" s="36" t="s">
        <v>17</v>
      </c>
      <c r="B234" s="60"/>
      <c r="C234" s="60"/>
      <c r="D234" s="145"/>
      <c r="E234" s="2"/>
      <c r="F234" s="2"/>
      <c r="G234" s="40"/>
      <c r="H234" s="2"/>
      <c r="I234" s="2"/>
      <c r="J234" s="2"/>
      <c r="K234" s="2"/>
      <c r="L234" s="2"/>
      <c r="M234" s="2"/>
      <c r="N234" s="2"/>
      <c r="O234" s="2"/>
      <c r="P234" s="2"/>
      <c r="Q234" s="2"/>
      <c r="R234" s="2"/>
      <c r="S234" s="2"/>
      <c r="T234" s="2"/>
      <c r="U234" s="2"/>
      <c r="V234" s="2"/>
      <c r="W234" s="2"/>
      <c r="X234" s="2"/>
      <c r="Y234" s="2"/>
      <c r="Z234" s="2"/>
      <c r="AA234" s="2"/>
      <c r="AB234" s="2"/>
      <c r="AC234" s="2"/>
      <c r="AD234" s="2"/>
      <c r="AE234" s="2"/>
    </row>
    <row r="235" spans="1:31" ht="33.75" customHeight="1">
      <c r="A235" s="64" t="s">
        <v>55</v>
      </c>
      <c r="B235" s="95"/>
      <c r="C235" s="127" t="s">
        <v>238</v>
      </c>
      <c r="D235" s="152"/>
      <c r="E235" s="172"/>
      <c r="F235" s="44"/>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row>
    <row r="236" spans="1:31" ht="14.25">
      <c r="A236" s="65">
        <f>P6</f>
        <v>0</v>
      </c>
      <c r="B236" s="96"/>
      <c r="C236" s="128">
        <f>IFERROR(A236*0.28*0.3,0)</f>
        <v>0</v>
      </c>
      <c r="D236" s="153"/>
      <c r="E236" s="173"/>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row>
    <row r="237" spans="1:31">
      <c r="A237" s="36" t="s">
        <v>136</v>
      </c>
      <c r="B237" s="60"/>
      <c r="C237" s="60"/>
      <c r="D237" s="145"/>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row>
    <row r="238" spans="1:31">
      <c r="A238" s="43" t="s">
        <v>125</v>
      </c>
      <c r="B238" s="87"/>
      <c r="C238" s="116"/>
      <c r="D238" s="135"/>
      <c r="E238" s="135"/>
      <c r="F238" s="36"/>
      <c r="G238" s="135"/>
      <c r="H238" s="135"/>
      <c r="I238" s="36"/>
      <c r="J238" s="36"/>
      <c r="K238" s="36"/>
      <c r="L238" s="36"/>
      <c r="M238" s="36"/>
      <c r="N238" s="36"/>
      <c r="O238" s="36"/>
      <c r="P238" s="36"/>
      <c r="Q238" s="36"/>
      <c r="R238" s="36"/>
      <c r="S238" s="36"/>
      <c r="T238" s="36"/>
      <c r="U238" s="36"/>
    </row>
    <row r="239" spans="1:31">
      <c r="A239" s="36" t="s">
        <v>14</v>
      </c>
      <c r="B239" s="60"/>
      <c r="C239" s="60"/>
      <c r="D239" s="145"/>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row>
    <row r="240" spans="1:31">
      <c r="A240" s="36"/>
      <c r="B240" s="60"/>
      <c r="C240" s="60"/>
      <c r="D240" s="145"/>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row>
    <row r="241" spans="1:31">
      <c r="A241" s="36"/>
      <c r="B241" s="60"/>
      <c r="C241" s="60"/>
      <c r="D241" s="145"/>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row>
    <row r="242" spans="1:31" ht="13.5" customHeight="1">
      <c r="A242" s="5" t="s">
        <v>176</v>
      </c>
      <c r="B242" s="5"/>
      <c r="C242" s="5"/>
      <c r="D242" s="5"/>
      <c r="E242" s="5"/>
      <c r="F242" s="5"/>
      <c r="G242" s="5"/>
      <c r="H242" s="5"/>
      <c r="I242" s="2"/>
      <c r="J242" s="2"/>
      <c r="K242" s="2"/>
      <c r="L242" s="2"/>
      <c r="M242" s="2"/>
      <c r="N242" s="2"/>
      <c r="O242" s="2"/>
      <c r="P242" s="2"/>
      <c r="Q242" s="2"/>
      <c r="R242" s="2"/>
      <c r="S242" s="2"/>
      <c r="T242" s="2"/>
      <c r="U242" s="2"/>
      <c r="V242" s="2"/>
      <c r="W242" s="2"/>
      <c r="X242" s="2"/>
      <c r="Y242" s="2"/>
      <c r="Z242" s="2"/>
      <c r="AA242" s="2"/>
      <c r="AB242" s="2"/>
      <c r="AC242" s="2"/>
      <c r="AD242" s="2"/>
      <c r="AE242" s="2"/>
    </row>
    <row r="243" spans="1:31" ht="13.5" customHeight="1">
      <c r="A243" s="5"/>
      <c r="B243" s="5"/>
      <c r="C243" s="5"/>
      <c r="D243" s="5"/>
      <c r="E243" s="5"/>
      <c r="F243" s="5"/>
      <c r="G243" s="5"/>
      <c r="H243" s="5"/>
      <c r="I243" s="2"/>
      <c r="J243" s="2"/>
      <c r="K243" s="2"/>
      <c r="L243" s="2"/>
      <c r="M243" s="2"/>
      <c r="N243" s="2"/>
      <c r="O243" s="2"/>
      <c r="P243" s="2"/>
      <c r="Q243" s="2"/>
      <c r="R243" s="2"/>
      <c r="S243" s="2"/>
      <c r="T243" s="2"/>
      <c r="U243" s="2"/>
      <c r="V243" s="2"/>
      <c r="W243" s="2"/>
      <c r="X243" s="2"/>
      <c r="Y243" s="2"/>
      <c r="Z243" s="2"/>
      <c r="AA243" s="2"/>
      <c r="AB243" s="2"/>
      <c r="AC243" s="2"/>
      <c r="AD243" s="2"/>
      <c r="AE243" s="2"/>
    </row>
    <row r="244" spans="1:31" ht="17.25" customHeight="1">
      <c r="A244" s="5" t="s">
        <v>177</v>
      </c>
      <c r="B244" s="5"/>
      <c r="C244" s="5"/>
      <c r="D244" s="5"/>
      <c r="E244" s="5"/>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row>
    <row r="245" spans="1:31" ht="13.5" customHeight="1">
      <c r="A245" s="2" t="s">
        <v>178</v>
      </c>
      <c r="B245" s="5"/>
      <c r="C245" s="5"/>
      <c r="D245" s="5"/>
      <c r="E245" s="5"/>
      <c r="F245" s="5"/>
      <c r="G245" s="5"/>
      <c r="H245" s="5"/>
      <c r="I245" s="2"/>
      <c r="J245" s="2"/>
      <c r="K245" s="2"/>
      <c r="L245" s="2"/>
      <c r="M245" s="2"/>
      <c r="N245" s="2"/>
      <c r="O245" s="2"/>
      <c r="P245" s="2"/>
      <c r="Q245" s="2"/>
      <c r="R245" s="2"/>
      <c r="S245" s="2"/>
      <c r="T245" s="2"/>
      <c r="U245" s="2"/>
      <c r="V245" s="2"/>
      <c r="W245" s="2"/>
      <c r="X245" s="2"/>
      <c r="Y245" s="2"/>
      <c r="Z245" s="2"/>
      <c r="AA245" s="2"/>
      <c r="AB245" s="2"/>
      <c r="AC245" s="2"/>
      <c r="AD245" s="2"/>
      <c r="AE245" s="2"/>
    </row>
    <row r="246" spans="1:31" ht="18">
      <c r="A246" s="66" t="s">
        <v>239</v>
      </c>
      <c r="B246" s="97"/>
      <c r="C246" s="97"/>
      <c r="D246" s="97"/>
      <c r="E246" s="97"/>
      <c r="F246" s="97"/>
      <c r="G246" s="97"/>
      <c r="H246" s="97"/>
      <c r="I246" s="97"/>
      <c r="J246" s="97"/>
      <c r="K246" s="97"/>
      <c r="L246" s="97"/>
      <c r="M246" s="280">
        <f>IFERROR(H73+H118,0)</f>
        <v>0</v>
      </c>
      <c r="N246" s="233"/>
      <c r="O246" s="2"/>
      <c r="P246" s="2"/>
      <c r="Q246" s="2"/>
      <c r="R246" s="2"/>
      <c r="S246" s="2"/>
      <c r="T246" s="2"/>
      <c r="U246" s="2"/>
      <c r="V246" s="2"/>
      <c r="W246" s="2"/>
      <c r="X246" s="2"/>
      <c r="Y246" s="2"/>
      <c r="Z246" s="2"/>
      <c r="AA246" s="2"/>
      <c r="AB246" s="2"/>
      <c r="AC246" s="2"/>
      <c r="AD246" s="2"/>
      <c r="AE246" s="2"/>
    </row>
    <row r="247" spans="1:31" s="3" customFormat="1" ht="13.5" customHeight="1">
      <c r="A247" s="67" t="s">
        <v>157</v>
      </c>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c r="Z247" s="11"/>
      <c r="AA247" s="11"/>
      <c r="AB247" s="11"/>
      <c r="AC247" s="11"/>
      <c r="AD247" s="11"/>
      <c r="AE247" s="11"/>
    </row>
    <row r="248" spans="1:31" s="3" customFormat="1" ht="15">
      <c r="A248" s="67"/>
      <c r="B248" s="67"/>
      <c r="C248" s="67"/>
      <c r="D248" s="67"/>
      <c r="E248" s="67"/>
      <c r="F248" s="67"/>
      <c r="G248" s="67"/>
      <c r="H248" s="67"/>
      <c r="I248" s="67"/>
      <c r="J248" s="67"/>
      <c r="K248" s="67"/>
      <c r="L248" s="67"/>
      <c r="M248" s="281"/>
      <c r="N248" s="268"/>
      <c r="O248" s="11"/>
      <c r="P248" s="11"/>
      <c r="Q248" s="11"/>
      <c r="R248" s="11"/>
      <c r="S248" s="11"/>
      <c r="T248" s="11"/>
      <c r="U248" s="11"/>
      <c r="V248" s="11"/>
      <c r="W248" s="11"/>
      <c r="X248" s="11"/>
      <c r="Y248" s="11"/>
      <c r="Z248" s="11"/>
      <c r="AA248" s="11"/>
      <c r="AB248" s="11"/>
      <c r="AC248" s="11"/>
      <c r="AD248" s="11"/>
      <c r="AE248" s="11"/>
    </row>
    <row r="249" spans="1:31" ht="18">
      <c r="A249" s="66" t="s">
        <v>240</v>
      </c>
      <c r="B249" s="97"/>
      <c r="C249" s="97"/>
      <c r="D249" s="97"/>
      <c r="E249" s="97"/>
      <c r="F249" s="97"/>
      <c r="G249" s="97"/>
      <c r="H249" s="97"/>
      <c r="I249" s="97"/>
      <c r="J249" s="97"/>
      <c r="K249" s="97"/>
      <c r="L249" s="97"/>
      <c r="M249" s="280">
        <f>IF(K4="",0,I134+H154+AD152+O172+Q190+D201+I211+I222+C236)</f>
        <v>0</v>
      </c>
      <c r="N249" s="233"/>
      <c r="O249" s="2"/>
      <c r="P249" s="2"/>
      <c r="Q249" s="2"/>
      <c r="R249" s="2"/>
      <c r="S249" s="2"/>
      <c r="T249" s="2"/>
      <c r="U249" s="2"/>
      <c r="V249" s="2"/>
      <c r="W249" s="2"/>
      <c r="X249" s="2"/>
      <c r="Y249" s="2"/>
      <c r="Z249" s="2"/>
      <c r="AA249" s="2"/>
      <c r="AB249" s="2"/>
      <c r="AC249" s="2"/>
      <c r="AD249" s="2"/>
      <c r="AE249" s="2"/>
    </row>
    <row r="250" spans="1:31" ht="17.25">
      <c r="A250" s="68"/>
      <c r="B250" s="68"/>
      <c r="C250" s="68"/>
      <c r="D250" s="68"/>
      <c r="E250" s="68"/>
      <c r="F250" s="68"/>
      <c r="G250" s="68"/>
      <c r="H250" s="68"/>
      <c r="I250" s="68"/>
      <c r="J250" s="68"/>
      <c r="K250" s="68"/>
      <c r="L250" s="68"/>
      <c r="M250" s="281"/>
      <c r="N250" s="268"/>
      <c r="O250" s="2"/>
      <c r="P250" s="2"/>
      <c r="Q250" s="2"/>
      <c r="R250" s="2"/>
      <c r="S250" s="2"/>
      <c r="T250" s="2"/>
      <c r="U250" s="2"/>
      <c r="V250" s="2"/>
      <c r="W250" s="2"/>
      <c r="X250" s="2"/>
      <c r="Y250" s="2"/>
      <c r="Z250" s="2"/>
      <c r="AA250" s="2"/>
      <c r="AB250" s="2"/>
      <c r="AC250" s="2"/>
      <c r="AD250" s="2"/>
      <c r="AE250" s="2"/>
    </row>
    <row r="251" spans="1:31">
      <c r="A251" s="36"/>
      <c r="B251" s="98"/>
      <c r="C251" s="98"/>
      <c r="D251" s="145"/>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row>
    <row r="252" spans="1:31" ht="17.25">
      <c r="A252" s="46" t="s">
        <v>152</v>
      </c>
      <c r="B252" s="9"/>
    </row>
    <row r="253" spans="1:31" ht="14.25" customHeight="1">
      <c r="A253" s="29" t="s">
        <v>313</v>
      </c>
      <c r="B253" s="9"/>
    </row>
    <row r="254" spans="1:31" ht="15">
      <c r="A254" s="1" t="s">
        <v>35</v>
      </c>
      <c r="H254" s="9" t="s">
        <v>154</v>
      </c>
      <c r="N254" s="1" t="s">
        <v>110</v>
      </c>
      <c r="Y254" s="9" t="s">
        <v>33</v>
      </c>
    </row>
    <row r="255" spans="1:31" ht="14.25">
      <c r="A255" s="69"/>
      <c r="B255" s="17" t="s">
        <v>111</v>
      </c>
      <c r="C255" s="17"/>
      <c r="D255" s="154" t="s">
        <v>64</v>
      </c>
      <c r="E255" s="174">
        <f>K4</f>
        <v>0</v>
      </c>
      <c r="F255" s="174"/>
      <c r="G255" s="154" t="s">
        <v>112</v>
      </c>
      <c r="H255" s="217" t="s">
        <v>244</v>
      </c>
      <c r="I255" s="235"/>
      <c r="J255" s="235"/>
      <c r="K255" s="257"/>
      <c r="M255" s="69"/>
      <c r="N255" s="293"/>
      <c r="O255" s="308" t="s">
        <v>10</v>
      </c>
      <c r="P255" s="308"/>
      <c r="Q255" s="308"/>
      <c r="R255" s="308"/>
      <c r="S255" s="308"/>
      <c r="T255" s="154" t="s">
        <v>64</v>
      </c>
      <c r="U255" s="174">
        <f>K4</f>
        <v>0</v>
      </c>
      <c r="V255" s="174"/>
      <c r="W255" s="174"/>
      <c r="X255" s="154" t="s">
        <v>64</v>
      </c>
      <c r="Y255" s="217" t="s">
        <v>8</v>
      </c>
      <c r="Z255" s="235"/>
      <c r="AA255" s="235"/>
      <c r="AB255" s="235"/>
      <c r="AC255" s="235"/>
      <c r="AD255" s="257"/>
    </row>
    <row r="256" spans="1:31" ht="14.25">
      <c r="A256" s="70"/>
      <c r="B256" s="99" t="s">
        <v>262</v>
      </c>
      <c r="C256" s="99"/>
      <c r="D256" s="154"/>
      <c r="E256" s="175">
        <f>P8</f>
        <v>0</v>
      </c>
      <c r="F256" s="175"/>
      <c r="G256" s="154"/>
      <c r="H256" s="338">
        <f>IFERROR(E255/E256,0)</f>
        <v>0</v>
      </c>
      <c r="I256" s="339"/>
      <c r="J256" s="339"/>
      <c r="K256" s="353"/>
      <c r="N256" s="294"/>
      <c r="O256" s="116" t="s">
        <v>116</v>
      </c>
      <c r="P256" s="116"/>
      <c r="Q256" s="116"/>
      <c r="R256" s="116"/>
      <c r="S256" s="116"/>
      <c r="T256" s="154"/>
      <c r="U256" s="331">
        <f>AE8</f>
        <v>0</v>
      </c>
      <c r="V256" s="331"/>
      <c r="W256" s="331"/>
      <c r="X256" s="154"/>
      <c r="Y256" s="338">
        <f>IFERROR(U255/U256,0)</f>
        <v>0</v>
      </c>
      <c r="Z256" s="339"/>
      <c r="AA256" s="339"/>
      <c r="AB256" s="339"/>
      <c r="AC256" s="339"/>
      <c r="AD256" s="353"/>
    </row>
    <row r="257" spans="1:30">
      <c r="A257" s="71"/>
      <c r="B257" s="71"/>
      <c r="C257" s="71"/>
      <c r="D257" s="71"/>
      <c r="E257" s="71"/>
      <c r="F257" s="71"/>
      <c r="G257" s="71"/>
      <c r="H257" s="71"/>
      <c r="I257" s="71"/>
      <c r="J257" s="71"/>
      <c r="K257" s="71"/>
    </row>
    <row r="258" spans="1:30" ht="14.25" customHeight="1">
      <c r="A258" s="29" t="s">
        <v>158</v>
      </c>
      <c r="B258" s="9"/>
    </row>
    <row r="259" spans="1:30" ht="15">
      <c r="A259" s="1" t="s">
        <v>35</v>
      </c>
      <c r="H259" s="9" t="s">
        <v>159</v>
      </c>
      <c r="N259" s="1" t="s">
        <v>110</v>
      </c>
      <c r="Y259" s="9" t="s">
        <v>33</v>
      </c>
    </row>
    <row r="260" spans="1:30" ht="14.25">
      <c r="A260" s="69"/>
      <c r="B260" s="17" t="s">
        <v>111</v>
      </c>
      <c r="C260" s="17"/>
      <c r="D260" s="154" t="s">
        <v>64</v>
      </c>
      <c r="E260" s="174">
        <f>K4</f>
        <v>0</v>
      </c>
      <c r="F260" s="174"/>
      <c r="G260" s="154" t="s">
        <v>112</v>
      </c>
      <c r="H260" s="217" t="s">
        <v>244</v>
      </c>
      <c r="I260" s="235"/>
      <c r="J260" s="235"/>
      <c r="K260" s="257"/>
      <c r="M260" s="69"/>
      <c r="N260" s="293"/>
      <c r="O260" s="308" t="s">
        <v>10</v>
      </c>
      <c r="P260" s="308"/>
      <c r="Q260" s="308"/>
      <c r="R260" s="308"/>
      <c r="S260" s="308"/>
      <c r="T260" s="154" t="s">
        <v>64</v>
      </c>
      <c r="U260" s="174">
        <f>K4</f>
        <v>0</v>
      </c>
      <c r="V260" s="174"/>
      <c r="W260" s="174"/>
      <c r="X260" s="154" t="s">
        <v>64</v>
      </c>
      <c r="Y260" s="217" t="s">
        <v>8</v>
      </c>
      <c r="Z260" s="235"/>
      <c r="AA260" s="235"/>
      <c r="AB260" s="235"/>
      <c r="AC260" s="235"/>
      <c r="AD260" s="257"/>
    </row>
    <row r="261" spans="1:30" ht="14.25">
      <c r="A261" s="70"/>
      <c r="B261" s="100" t="s">
        <v>241</v>
      </c>
      <c r="C261" s="100"/>
      <c r="D261" s="154"/>
      <c r="E261" s="175">
        <f>P8-M249</f>
        <v>0</v>
      </c>
      <c r="F261" s="175"/>
      <c r="G261" s="154"/>
      <c r="H261" s="338">
        <f>IFERROR(E260/E261,0)</f>
        <v>0</v>
      </c>
      <c r="I261" s="339"/>
      <c r="J261" s="339"/>
      <c r="K261" s="353"/>
      <c r="N261" s="294"/>
      <c r="O261" s="309" t="s">
        <v>285</v>
      </c>
      <c r="P261" s="309"/>
      <c r="Q261" s="309"/>
      <c r="R261" s="309"/>
      <c r="S261" s="309"/>
      <c r="T261" s="154"/>
      <c r="U261" s="331">
        <f>AE8-(I150+AB150+AB151)</f>
        <v>0</v>
      </c>
      <c r="V261" s="331"/>
      <c r="W261" s="331"/>
      <c r="X261" s="154"/>
      <c r="Y261" s="338">
        <f>IFERROR(U260/U261,0)</f>
        <v>0</v>
      </c>
      <c r="Z261" s="339"/>
      <c r="AA261" s="339"/>
      <c r="AB261" s="339"/>
      <c r="AC261" s="339"/>
      <c r="AD261" s="353"/>
    </row>
    <row r="262" spans="1:30">
      <c r="A262" s="72"/>
      <c r="B262" s="101"/>
      <c r="C262" s="101"/>
      <c r="D262" s="72"/>
      <c r="E262" s="72"/>
      <c r="F262" s="72"/>
      <c r="G262" s="72"/>
      <c r="H262" s="72"/>
      <c r="I262" s="72"/>
      <c r="J262" s="72"/>
      <c r="K262" s="259"/>
    </row>
    <row r="263" spans="1:30">
      <c r="A263" s="2"/>
      <c r="B263" s="2"/>
      <c r="C263" s="2"/>
      <c r="D263" s="2"/>
      <c r="E263" s="2"/>
      <c r="F263" s="2"/>
      <c r="G263" s="2"/>
      <c r="H263" s="2"/>
      <c r="I263" s="2"/>
      <c r="J263" s="2"/>
      <c r="K263" s="2"/>
      <c r="L263" s="2"/>
      <c r="M263" s="2"/>
      <c r="N263" s="2"/>
      <c r="O263" s="2"/>
      <c r="P263" s="2"/>
      <c r="Q263" s="2"/>
      <c r="R263" s="2"/>
      <c r="S263" s="2"/>
      <c r="T263" s="2"/>
      <c r="U263" s="2"/>
      <c r="V263" s="2"/>
      <c r="W263" s="2"/>
    </row>
  </sheetData>
  <mergeCells count="373">
    <mergeCell ref="A1:AD1"/>
    <mergeCell ref="A2:N2"/>
    <mergeCell ref="A3:B3"/>
    <mergeCell ref="B4:E4"/>
    <mergeCell ref="H4:J4"/>
    <mergeCell ref="V4:AE4"/>
    <mergeCell ref="V5:X5"/>
    <mergeCell ref="Y5:Z5"/>
    <mergeCell ref="AA5:AC5"/>
    <mergeCell ref="N6:O6"/>
    <mergeCell ref="P6:U6"/>
    <mergeCell ref="V6:X6"/>
    <mergeCell ref="Y6:Z6"/>
    <mergeCell ref="AA6:AC6"/>
    <mergeCell ref="B7:K7"/>
    <mergeCell ref="N7:O7"/>
    <mergeCell ref="P7:U7"/>
    <mergeCell ref="V7:X7"/>
    <mergeCell ref="Y7:Z7"/>
    <mergeCell ref="AA7:AC7"/>
    <mergeCell ref="N8:O8"/>
    <mergeCell ref="P8:U8"/>
    <mergeCell ref="V8:X8"/>
    <mergeCell ref="Y8:Z8"/>
    <mergeCell ref="AA8:AD8"/>
    <mergeCell ref="A20:F20"/>
    <mergeCell ref="A21:E21"/>
    <mergeCell ref="A23:B23"/>
    <mergeCell ref="G23:H23"/>
    <mergeCell ref="A24:B24"/>
    <mergeCell ref="A25:B25"/>
    <mergeCell ref="A26:B26"/>
    <mergeCell ref="B31:C31"/>
    <mergeCell ref="D31:E31"/>
    <mergeCell ref="F31:G31"/>
    <mergeCell ref="H31:I31"/>
    <mergeCell ref="J31:L31"/>
    <mergeCell ref="B32:C32"/>
    <mergeCell ref="D32:E32"/>
    <mergeCell ref="F32:G32"/>
    <mergeCell ref="H32:I32"/>
    <mergeCell ref="J32:L32"/>
    <mergeCell ref="B33:C33"/>
    <mergeCell ref="D33:E33"/>
    <mergeCell ref="F33:G33"/>
    <mergeCell ref="H33:I33"/>
    <mergeCell ref="J33:L33"/>
    <mergeCell ref="B34:C34"/>
    <mergeCell ref="D34:E34"/>
    <mergeCell ref="F34:G34"/>
    <mergeCell ref="H34:I34"/>
    <mergeCell ref="J34:L34"/>
    <mergeCell ref="B35:C35"/>
    <mergeCell ref="D35:E35"/>
    <mergeCell ref="F35:G35"/>
    <mergeCell ref="H35:I35"/>
    <mergeCell ref="J35:L35"/>
    <mergeCell ref="H36:I36"/>
    <mergeCell ref="J36:L36"/>
    <mergeCell ref="B39:C39"/>
    <mergeCell ref="D39:E39"/>
    <mergeCell ref="F39:G39"/>
    <mergeCell ref="H39:I39"/>
    <mergeCell ref="J39:L39"/>
    <mergeCell ref="B40:C40"/>
    <mergeCell ref="D40:E40"/>
    <mergeCell ref="F40:G40"/>
    <mergeCell ref="H40:I40"/>
    <mergeCell ref="J40:L40"/>
    <mergeCell ref="B41:C41"/>
    <mergeCell ref="D41:E41"/>
    <mergeCell ref="F41:G41"/>
    <mergeCell ref="H41:I41"/>
    <mergeCell ref="J41:L41"/>
    <mergeCell ref="B42:C42"/>
    <mergeCell ref="D42:E42"/>
    <mergeCell ref="F42:G42"/>
    <mergeCell ref="H42:I42"/>
    <mergeCell ref="J42:L42"/>
    <mergeCell ref="B43:C43"/>
    <mergeCell ref="D43:E43"/>
    <mergeCell ref="F43:G43"/>
    <mergeCell ref="H43:I43"/>
    <mergeCell ref="J43:L43"/>
    <mergeCell ref="H44:I44"/>
    <mergeCell ref="J44:L44"/>
    <mergeCell ref="B48:C48"/>
    <mergeCell ref="D48:E48"/>
    <mergeCell ref="F48:G48"/>
    <mergeCell ref="H48:I48"/>
    <mergeCell ref="J48:L48"/>
    <mergeCell ref="B49:C49"/>
    <mergeCell ref="D49:E49"/>
    <mergeCell ref="F49:G49"/>
    <mergeCell ref="H49:I49"/>
    <mergeCell ref="J49:L49"/>
    <mergeCell ref="B50:C50"/>
    <mergeCell ref="D50:E50"/>
    <mergeCell ref="F50:G50"/>
    <mergeCell ref="H50:I50"/>
    <mergeCell ref="J50:L50"/>
    <mergeCell ref="B51:C51"/>
    <mergeCell ref="D51:E51"/>
    <mergeCell ref="F51:G51"/>
    <mergeCell ref="H51:I51"/>
    <mergeCell ref="J51:L51"/>
    <mergeCell ref="B52:C52"/>
    <mergeCell ref="D52:E52"/>
    <mergeCell ref="F52:G52"/>
    <mergeCell ref="H52:I52"/>
    <mergeCell ref="J52:L52"/>
    <mergeCell ref="H53:I53"/>
    <mergeCell ref="J53:L53"/>
    <mergeCell ref="B57:C57"/>
    <mergeCell ref="D57:E57"/>
    <mergeCell ref="F57:G57"/>
    <mergeCell ref="H57:I57"/>
    <mergeCell ref="J57:L57"/>
    <mergeCell ref="B58:C58"/>
    <mergeCell ref="D58:E58"/>
    <mergeCell ref="F58:G58"/>
    <mergeCell ref="H58:I58"/>
    <mergeCell ref="J58:L58"/>
    <mergeCell ref="B59:C59"/>
    <mergeCell ref="D59:E59"/>
    <mergeCell ref="F59:G59"/>
    <mergeCell ref="H59:I59"/>
    <mergeCell ref="J59:L59"/>
    <mergeCell ref="B60:C60"/>
    <mergeCell ref="D60:E60"/>
    <mergeCell ref="F60:G60"/>
    <mergeCell ref="H60:I60"/>
    <mergeCell ref="J60:L60"/>
    <mergeCell ref="B61:C61"/>
    <mergeCell ref="D61:E61"/>
    <mergeCell ref="F61:G61"/>
    <mergeCell ref="H61:I61"/>
    <mergeCell ref="J61:L61"/>
    <mergeCell ref="H62:I62"/>
    <mergeCell ref="J62:L62"/>
    <mergeCell ref="B66:C66"/>
    <mergeCell ref="D66:E66"/>
    <mergeCell ref="F66:G66"/>
    <mergeCell ref="H66:I66"/>
    <mergeCell ref="J66:L66"/>
    <mergeCell ref="B67:C67"/>
    <mergeCell ref="D67:E67"/>
    <mergeCell ref="F67:G67"/>
    <mergeCell ref="H67:I67"/>
    <mergeCell ref="J67:L67"/>
    <mergeCell ref="B68:C68"/>
    <mergeCell ref="D68:E68"/>
    <mergeCell ref="F68:G68"/>
    <mergeCell ref="H68:I68"/>
    <mergeCell ref="J68:L68"/>
    <mergeCell ref="B69:C69"/>
    <mergeCell ref="D69:E69"/>
    <mergeCell ref="F69:G69"/>
    <mergeCell ref="H69:I69"/>
    <mergeCell ref="J69:L69"/>
    <mergeCell ref="B70:C70"/>
    <mergeCell ref="D70:E70"/>
    <mergeCell ref="F70:G70"/>
    <mergeCell ref="H70:I70"/>
    <mergeCell ref="J70:L70"/>
    <mergeCell ref="H71:I71"/>
    <mergeCell ref="J71:L71"/>
    <mergeCell ref="C73:G73"/>
    <mergeCell ref="A76:K76"/>
    <mergeCell ref="B84:C84"/>
    <mergeCell ref="D84:F84"/>
    <mergeCell ref="H84:J84"/>
    <mergeCell ref="M84:O84"/>
    <mergeCell ref="P84:Q84"/>
    <mergeCell ref="B85:C85"/>
    <mergeCell ref="D85:F85"/>
    <mergeCell ref="B86:C86"/>
    <mergeCell ref="D86:F86"/>
    <mergeCell ref="B87:C87"/>
    <mergeCell ref="D87:F87"/>
    <mergeCell ref="B88:C88"/>
    <mergeCell ref="D88:F88"/>
    <mergeCell ref="B89:C89"/>
    <mergeCell ref="D89:F89"/>
    <mergeCell ref="A91:C91"/>
    <mergeCell ref="E91:F91"/>
    <mergeCell ref="H91:K91"/>
    <mergeCell ref="A92:C92"/>
    <mergeCell ref="E92:F92"/>
    <mergeCell ref="H92:K92"/>
    <mergeCell ref="B96:C96"/>
    <mergeCell ref="D96:F96"/>
    <mergeCell ref="H96:J96"/>
    <mergeCell ref="M96:O96"/>
    <mergeCell ref="P96:Q96"/>
    <mergeCell ref="B97:C97"/>
    <mergeCell ref="D97:F97"/>
    <mergeCell ref="B98:C98"/>
    <mergeCell ref="D98:F98"/>
    <mergeCell ref="B99:C99"/>
    <mergeCell ref="D99:F99"/>
    <mergeCell ref="B100:C100"/>
    <mergeCell ref="D100:F100"/>
    <mergeCell ref="B101:C101"/>
    <mergeCell ref="D101:F101"/>
    <mergeCell ref="A103:C103"/>
    <mergeCell ref="E103:F103"/>
    <mergeCell ref="H103:K103"/>
    <mergeCell ref="A104:C104"/>
    <mergeCell ref="E104:F104"/>
    <mergeCell ref="H104:K104"/>
    <mergeCell ref="B108:C108"/>
    <mergeCell ref="D108:F108"/>
    <mergeCell ref="H108:J108"/>
    <mergeCell ref="M108:O108"/>
    <mergeCell ref="P108:Q108"/>
    <mergeCell ref="B109:C109"/>
    <mergeCell ref="D109:F109"/>
    <mergeCell ref="B110:C110"/>
    <mergeCell ref="D110:F110"/>
    <mergeCell ref="B111:C111"/>
    <mergeCell ref="D111:F111"/>
    <mergeCell ref="B112:C112"/>
    <mergeCell ref="D112:F112"/>
    <mergeCell ref="B113:C113"/>
    <mergeCell ref="D113:F113"/>
    <mergeCell ref="A115:C115"/>
    <mergeCell ref="E115:F115"/>
    <mergeCell ref="H115:K115"/>
    <mergeCell ref="A116:C116"/>
    <mergeCell ref="E116:F116"/>
    <mergeCell ref="H116:K116"/>
    <mergeCell ref="C118:G118"/>
    <mergeCell ref="G127:H127"/>
    <mergeCell ref="A128:B128"/>
    <mergeCell ref="D128:E128"/>
    <mergeCell ref="A129:B129"/>
    <mergeCell ref="D129:E129"/>
    <mergeCell ref="A133:B133"/>
    <mergeCell ref="D133:E133"/>
    <mergeCell ref="I133:K133"/>
    <mergeCell ref="A134:B134"/>
    <mergeCell ref="D134:E134"/>
    <mergeCell ref="I134:K134"/>
    <mergeCell ref="A142:B142"/>
    <mergeCell ref="I142:K142"/>
    <mergeCell ref="AA142:AB142"/>
    <mergeCell ref="AC142:AD142"/>
    <mergeCell ref="A143:B143"/>
    <mergeCell ref="I143:K143"/>
    <mergeCell ref="AA143:AB143"/>
    <mergeCell ref="AC143:AD143"/>
    <mergeCell ref="A144:B144"/>
    <mergeCell ref="I144:K144"/>
    <mergeCell ref="AA144:AB144"/>
    <mergeCell ref="AC144:AD144"/>
    <mergeCell ref="E145:H145"/>
    <mergeCell ref="I145:K145"/>
    <mergeCell ref="AA145:AB145"/>
    <mergeCell ref="AC145:AD145"/>
    <mergeCell ref="A147:K147"/>
    <mergeCell ref="A148:G148"/>
    <mergeCell ref="I149:K149"/>
    <mergeCell ref="N149:O149"/>
    <mergeCell ref="AB149:AC149"/>
    <mergeCell ref="I150:K150"/>
    <mergeCell ref="N150:O150"/>
    <mergeCell ref="AB150:AC150"/>
    <mergeCell ref="N151:O151"/>
    <mergeCell ref="AB151:AC151"/>
    <mergeCell ref="A154:B154"/>
    <mergeCell ref="D154:F154"/>
    <mergeCell ref="H154:K154"/>
    <mergeCell ref="A172:B172"/>
    <mergeCell ref="D172:E172"/>
    <mergeCell ref="G172:I172"/>
    <mergeCell ref="K172:N172"/>
    <mergeCell ref="O172:P172"/>
    <mergeCell ref="A173:B173"/>
    <mergeCell ref="D173:E173"/>
    <mergeCell ref="G173:I173"/>
    <mergeCell ref="A174:B174"/>
    <mergeCell ref="D174:E174"/>
    <mergeCell ref="G174:I174"/>
    <mergeCell ref="A177:C177"/>
    <mergeCell ref="G177:I177"/>
    <mergeCell ref="A178:C178"/>
    <mergeCell ref="G178:I178"/>
    <mergeCell ref="H188:I188"/>
    <mergeCell ref="L188:M188"/>
    <mergeCell ref="N188:O188"/>
    <mergeCell ref="H189:I189"/>
    <mergeCell ref="L189:M189"/>
    <mergeCell ref="N189:O189"/>
    <mergeCell ref="H190:I190"/>
    <mergeCell ref="L190:M190"/>
    <mergeCell ref="N190:O190"/>
    <mergeCell ref="Q190:S190"/>
    <mergeCell ref="L191:M191"/>
    <mergeCell ref="N191:O191"/>
    <mergeCell ref="G211:H211"/>
    <mergeCell ref="A215:E215"/>
    <mergeCell ref="B216:C216"/>
    <mergeCell ref="D216:E216"/>
    <mergeCell ref="B217:C217"/>
    <mergeCell ref="D217:E217"/>
    <mergeCell ref="A218:F218"/>
    <mergeCell ref="A221:G221"/>
    <mergeCell ref="C222:D222"/>
    <mergeCell ref="G222:H222"/>
    <mergeCell ref="C223:D223"/>
    <mergeCell ref="C224:D224"/>
    <mergeCell ref="C225:D225"/>
    <mergeCell ref="C226:D226"/>
    <mergeCell ref="A235:B235"/>
    <mergeCell ref="C235:E235"/>
    <mergeCell ref="A236:B236"/>
    <mergeCell ref="C236:E236"/>
    <mergeCell ref="A246:L246"/>
    <mergeCell ref="M246:N246"/>
    <mergeCell ref="A247:Y247"/>
    <mergeCell ref="A249:L249"/>
    <mergeCell ref="M249:N249"/>
    <mergeCell ref="B255:C255"/>
    <mergeCell ref="E255:F255"/>
    <mergeCell ref="H255:K255"/>
    <mergeCell ref="O255:S255"/>
    <mergeCell ref="U255:W255"/>
    <mergeCell ref="Y255:AD255"/>
    <mergeCell ref="B256:C256"/>
    <mergeCell ref="E256:F256"/>
    <mergeCell ref="H256:K256"/>
    <mergeCell ref="O256:S256"/>
    <mergeCell ref="U256:W256"/>
    <mergeCell ref="Y256:AD256"/>
    <mergeCell ref="B260:C260"/>
    <mergeCell ref="E260:F260"/>
    <mergeCell ref="H260:K260"/>
    <mergeCell ref="O260:S260"/>
    <mergeCell ref="U260:W260"/>
    <mergeCell ref="Y260:AD260"/>
    <mergeCell ref="E261:F261"/>
    <mergeCell ref="H261:K261"/>
    <mergeCell ref="O261:S261"/>
    <mergeCell ref="U261:W261"/>
    <mergeCell ref="Y261:AD261"/>
    <mergeCell ref="A263:W263"/>
    <mergeCell ref="N4:U5"/>
    <mergeCell ref="A5:A6"/>
    <mergeCell ref="B5:K6"/>
    <mergeCell ref="O10:AE13"/>
    <mergeCell ref="A18:E19"/>
    <mergeCell ref="D143:D144"/>
    <mergeCell ref="F143:F144"/>
    <mergeCell ref="H143:H144"/>
    <mergeCell ref="A152:B153"/>
    <mergeCell ref="C152:C153"/>
    <mergeCell ref="D152:F153"/>
    <mergeCell ref="G152:G153"/>
    <mergeCell ref="H152:K153"/>
    <mergeCell ref="Q188:S189"/>
    <mergeCell ref="A201:C202"/>
    <mergeCell ref="D201:D202"/>
    <mergeCell ref="A242:H243"/>
    <mergeCell ref="D255:D256"/>
    <mergeCell ref="G255:G256"/>
    <mergeCell ref="T255:T256"/>
    <mergeCell ref="X255:X256"/>
    <mergeCell ref="D260:D261"/>
    <mergeCell ref="G260:G261"/>
    <mergeCell ref="T260:T261"/>
    <mergeCell ref="X260:X261"/>
    <mergeCell ref="B261:C262"/>
  </mergeCells>
  <phoneticPr fontId="1"/>
  <dataValidations count="1">
    <dataValidation type="list" allowBlank="1" showDropDown="0" showInputMessage="1" showErrorMessage="1" sqref="AF190:AF200 D189:D190 L189:L190 D211">
      <formula1>$AF$190:$AF$200</formula1>
    </dataValidation>
  </dataValidations>
  <pageMargins left="0.59055118110236227" right="0.23622047244094488" top="0.74803149606299213" bottom="0.74803149606299213" header="0.31496062992125984" footer="0.31496062992125984"/>
  <pageSetup paperSize="8" scale="70" fitToWidth="1" fitToHeight="1" orientation="landscape" usePrinterDefaults="1" cellComments="asDisplayed" r:id="rId1"/>
  <headerFooter>
    <oddFooter>&amp;C&amp;P</oddFooter>
  </headerFooter>
  <rowBreaks count="3" manualBreakCount="3">
    <brk id="74" max="30" man="1"/>
    <brk id="138" max="30" man="1"/>
    <brk id="206" max="30" man="1"/>
  </rowBreaks>
  <legacyDrawing r:id="rId2"/>
</worksheet>
</file>

<file path=xl/worksheets/sheet7.xml><?xml version="1.0" encoding="utf-8"?>
<worksheet xmlns:r="http://schemas.openxmlformats.org/officeDocument/2006/relationships" xmlns:mc="http://schemas.openxmlformats.org/markup-compatibility/2006" xmlns="http://schemas.openxmlformats.org/spreadsheetml/2006/main">
  <sheetPr>
    <tabColor theme="8" tint="0.8"/>
  </sheetPr>
  <dimension ref="A1:AF263"/>
  <sheetViews>
    <sheetView view="pageBreakPreview" zoomScaleSheetLayoutView="100" workbookViewId="0">
      <selection sqref="A1:AD1"/>
    </sheetView>
  </sheetViews>
  <sheetFormatPr defaultRowHeight="13.5"/>
  <cols>
    <col min="1" max="1" width="9" style="1" customWidth="1"/>
    <col min="2" max="3" width="11.625" style="1" customWidth="1"/>
    <col min="4" max="5" width="9.875" style="1" customWidth="1"/>
    <col min="6" max="6" width="12.125" style="1" customWidth="1"/>
    <col min="7" max="7" width="9.5" style="1" customWidth="1"/>
    <col min="8" max="8" width="13.5" style="1" customWidth="1"/>
    <col min="9" max="9" width="8.5" style="1" bestFit="1" customWidth="1"/>
    <col min="10" max="10" width="11.625" style="1" customWidth="1"/>
    <col min="11" max="11" width="11.75" style="1" customWidth="1"/>
    <col min="12" max="12" width="6" style="1" customWidth="1"/>
    <col min="13" max="13" width="5.625" style="1" customWidth="1"/>
    <col min="14" max="14" width="9" style="1" customWidth="1"/>
    <col min="15" max="15" width="8" style="1" customWidth="1"/>
    <col min="16" max="27" width="6.125" style="1" customWidth="1"/>
    <col min="28" max="28" width="4.375" style="1" customWidth="1"/>
    <col min="29" max="29" width="8.75" style="1" customWidth="1"/>
    <col min="30" max="31" width="13.125" style="1" customWidth="1"/>
    <col min="32" max="16384" width="9" style="1" customWidth="1"/>
  </cols>
  <sheetData>
    <row r="1" spans="1:32" ht="24.75" customHeight="1">
      <c r="A1" s="4" t="s">
        <v>207</v>
      </c>
      <c r="B1" s="4"/>
      <c r="C1" s="4"/>
      <c r="D1" s="4"/>
      <c r="E1" s="4"/>
      <c r="F1" s="4"/>
      <c r="G1" s="4"/>
      <c r="H1" s="4"/>
      <c r="I1" s="4"/>
      <c r="J1" s="4"/>
      <c r="K1" s="4"/>
      <c r="L1" s="4"/>
      <c r="M1" s="4"/>
      <c r="N1" s="4"/>
      <c r="O1" s="4"/>
      <c r="P1" s="4"/>
      <c r="Q1" s="4"/>
      <c r="R1" s="4"/>
      <c r="S1" s="4"/>
      <c r="T1" s="4"/>
      <c r="U1" s="4"/>
      <c r="V1" s="4"/>
      <c r="W1" s="4"/>
      <c r="X1" s="4"/>
      <c r="Y1" s="4"/>
      <c r="Z1" s="4"/>
      <c r="AA1" s="4"/>
      <c r="AB1" s="4"/>
      <c r="AC1" s="4"/>
      <c r="AD1" s="4"/>
      <c r="AE1" s="354"/>
    </row>
    <row r="2" spans="1:32" ht="15" customHeight="1">
      <c r="A2" s="2" t="s">
        <v>312</v>
      </c>
      <c r="B2" s="2"/>
      <c r="C2" s="2"/>
      <c r="D2" s="2"/>
      <c r="E2" s="2"/>
      <c r="F2" s="2"/>
      <c r="G2" s="2"/>
      <c r="H2" s="2"/>
      <c r="I2" s="2"/>
      <c r="J2" s="2"/>
      <c r="K2" s="2"/>
      <c r="L2" s="2"/>
      <c r="M2" s="2"/>
      <c r="N2" s="2"/>
      <c r="O2" s="102"/>
      <c r="P2" s="102"/>
      <c r="Q2" s="102"/>
      <c r="R2" s="102"/>
      <c r="S2" s="102"/>
      <c r="T2" s="102"/>
      <c r="U2" s="102"/>
      <c r="V2" s="102"/>
      <c r="W2" s="102"/>
      <c r="X2" s="102"/>
      <c r="Y2" s="102"/>
      <c r="Z2" s="102"/>
      <c r="AA2" s="102"/>
      <c r="AB2" s="102"/>
      <c r="AC2" s="102"/>
      <c r="AD2" s="102"/>
      <c r="AE2" s="354"/>
    </row>
    <row r="3" spans="1:32" ht="18">
      <c r="A3" s="18" t="s">
        <v>3</v>
      </c>
      <c r="B3" s="18"/>
      <c r="C3" s="102"/>
      <c r="D3" s="102"/>
      <c r="E3" s="102"/>
      <c r="F3" s="102"/>
      <c r="G3" s="102"/>
      <c r="H3" s="102"/>
      <c r="I3" s="102"/>
      <c r="J3" s="102"/>
      <c r="K3" s="102"/>
      <c r="L3" s="102"/>
      <c r="M3" s="271"/>
      <c r="N3" s="49" t="s">
        <v>301</v>
      </c>
      <c r="O3" s="49"/>
      <c r="P3" s="49"/>
      <c r="Q3" s="49"/>
      <c r="R3" s="49"/>
      <c r="S3" s="49"/>
      <c r="T3" s="49"/>
      <c r="U3" s="102"/>
      <c r="V3" s="102"/>
      <c r="W3" s="102"/>
      <c r="X3" s="102"/>
      <c r="Y3" s="102"/>
      <c r="Z3" s="102"/>
      <c r="AA3" s="102"/>
      <c r="AB3" s="102"/>
      <c r="AC3" s="102"/>
      <c r="AD3" s="345"/>
      <c r="AE3" s="354"/>
    </row>
    <row r="4" spans="1:32" ht="17.25" customHeight="1">
      <c r="A4" s="19" t="s">
        <v>12</v>
      </c>
      <c r="B4" s="73"/>
      <c r="C4" s="73"/>
      <c r="D4" s="73"/>
      <c r="E4" s="73"/>
      <c r="F4" s="176" t="s">
        <v>18</v>
      </c>
      <c r="G4" s="187"/>
      <c r="H4" s="202" t="s">
        <v>10</v>
      </c>
      <c r="I4" s="219"/>
      <c r="J4" s="237"/>
      <c r="K4" s="245"/>
      <c r="L4" s="260"/>
      <c r="M4" s="272"/>
      <c r="N4" s="282" t="s">
        <v>256</v>
      </c>
      <c r="O4" s="295"/>
      <c r="P4" s="295"/>
      <c r="Q4" s="295"/>
      <c r="R4" s="295"/>
      <c r="S4" s="295"/>
      <c r="T4" s="295"/>
      <c r="U4" s="326"/>
      <c r="V4" s="232" t="s">
        <v>23</v>
      </c>
      <c r="W4" s="78"/>
      <c r="X4" s="78"/>
      <c r="Y4" s="78"/>
      <c r="Z4" s="78"/>
      <c r="AA4" s="78"/>
      <c r="AB4" s="78"/>
      <c r="AC4" s="78"/>
      <c r="AD4" s="78"/>
      <c r="AE4" s="78"/>
    </row>
    <row r="5" spans="1:32" ht="28.5" customHeight="1">
      <c r="A5" s="20" t="s">
        <v>6</v>
      </c>
      <c r="B5" s="74"/>
      <c r="C5" s="74"/>
      <c r="D5" s="74"/>
      <c r="E5" s="74"/>
      <c r="F5" s="74"/>
      <c r="G5" s="74"/>
      <c r="H5" s="74"/>
      <c r="I5" s="74"/>
      <c r="J5" s="74"/>
      <c r="K5" s="246"/>
      <c r="L5" s="261"/>
      <c r="M5" s="273"/>
      <c r="N5" s="283"/>
      <c r="O5" s="296"/>
      <c r="P5" s="296"/>
      <c r="Q5" s="296"/>
      <c r="R5" s="296"/>
      <c r="S5" s="296"/>
      <c r="T5" s="296"/>
      <c r="U5" s="327"/>
      <c r="V5" s="332"/>
      <c r="W5" s="334"/>
      <c r="X5" s="334"/>
      <c r="Y5" s="30" t="s">
        <v>100</v>
      </c>
      <c r="Z5" s="30"/>
      <c r="AA5" s="108" t="s">
        <v>7</v>
      </c>
      <c r="AB5" s="341"/>
      <c r="AC5" s="278"/>
      <c r="AD5" s="30" t="s">
        <v>270</v>
      </c>
      <c r="AE5" s="30" t="s">
        <v>280</v>
      </c>
    </row>
    <row r="6" spans="1:32" ht="21" customHeight="1">
      <c r="A6" s="20"/>
      <c r="B6" s="74"/>
      <c r="C6" s="74"/>
      <c r="D6" s="74"/>
      <c r="E6" s="74"/>
      <c r="F6" s="74"/>
      <c r="G6" s="74"/>
      <c r="H6" s="74"/>
      <c r="I6" s="74"/>
      <c r="J6" s="74"/>
      <c r="K6" s="246"/>
      <c r="L6" s="261"/>
      <c r="M6" s="273"/>
      <c r="N6" s="284" t="s">
        <v>19</v>
      </c>
      <c r="O6" s="297"/>
      <c r="P6" s="357">
        <f>簡易算定_年度4!P6-(簡易算定_年度4!I134+(簡易算定_年度4!D154*簡易算定_年度4!I143+簡易算定_年度4!AD150)+簡易算定_年度4!O172+簡易算定_年度4!Q190+簡易算定_年度4!D201+簡易算定_年度4!I211+簡易算定_年度4!I222+簡易算定_年度4!C236)</f>
        <v>0</v>
      </c>
      <c r="Q6" s="359"/>
      <c r="R6" s="359"/>
      <c r="S6" s="359"/>
      <c r="T6" s="359"/>
      <c r="U6" s="361"/>
      <c r="V6" s="297" t="s">
        <v>26</v>
      </c>
      <c r="W6" s="48"/>
      <c r="X6" s="48"/>
      <c r="Y6" s="204">
        <f>簡易算定_年度4!Y6</f>
        <v>0</v>
      </c>
      <c r="Z6" s="303"/>
      <c r="AA6" s="204">
        <f>簡易算定_年度4!AA6</f>
        <v>0</v>
      </c>
      <c r="AB6" s="364"/>
      <c r="AC6" s="303"/>
      <c r="AD6" s="367">
        <f>簡易算定_年度4!AD6-簡易算定_年度4!I150</f>
        <v>0</v>
      </c>
      <c r="AE6" s="355">
        <f>Y6*AA6+AD6</f>
        <v>0</v>
      </c>
    </row>
    <row r="7" spans="1:32" ht="21" customHeight="1">
      <c r="A7" s="21" t="s">
        <v>34</v>
      </c>
      <c r="B7" s="75"/>
      <c r="C7" s="75"/>
      <c r="D7" s="75"/>
      <c r="E7" s="75"/>
      <c r="F7" s="75"/>
      <c r="G7" s="75"/>
      <c r="H7" s="75"/>
      <c r="I7" s="75"/>
      <c r="J7" s="75"/>
      <c r="K7" s="247"/>
      <c r="L7" s="262"/>
      <c r="M7" s="274"/>
      <c r="N7" s="285" t="s">
        <v>15</v>
      </c>
      <c r="O7" s="298"/>
      <c r="P7" s="358">
        <f>簡易算定_年度4!P7-((簡易算定_年度4!D154*簡易算定_年度4!I144)+簡易算定_年度4!AD151)</f>
        <v>0</v>
      </c>
      <c r="Q7" s="360"/>
      <c r="R7" s="360"/>
      <c r="S7" s="360"/>
      <c r="T7" s="360"/>
      <c r="U7" s="362"/>
      <c r="V7" s="333" t="s">
        <v>38</v>
      </c>
      <c r="W7" s="335"/>
      <c r="X7" s="335"/>
      <c r="Y7" s="204">
        <f>簡易算定_年度4!Y7</f>
        <v>0</v>
      </c>
      <c r="Z7" s="303"/>
      <c r="AA7" s="363">
        <f>簡易算定_年度4!AA7</f>
        <v>0</v>
      </c>
      <c r="AB7" s="365"/>
      <c r="AC7" s="366"/>
      <c r="AD7" s="368">
        <f>簡易算定_年度4!AD7-簡易算定_年度4!I150</f>
        <v>0</v>
      </c>
      <c r="AE7" s="355">
        <f>Y7*AA7+AD7</f>
        <v>0</v>
      </c>
    </row>
    <row r="8" spans="1:32" ht="13.5" customHeight="1">
      <c r="N8" s="286" t="s">
        <v>36</v>
      </c>
      <c r="O8" s="299"/>
      <c r="P8" s="292">
        <f>SUM(P6:U7)</f>
        <v>0</v>
      </c>
      <c r="Q8" s="317"/>
      <c r="R8" s="317"/>
      <c r="S8" s="317"/>
      <c r="T8" s="317"/>
      <c r="U8" s="307"/>
      <c r="V8" s="40"/>
      <c r="W8" s="40"/>
      <c r="X8" s="40"/>
      <c r="Y8" s="336"/>
      <c r="Z8" s="336"/>
      <c r="AA8" s="340" t="s">
        <v>42</v>
      </c>
      <c r="AB8" s="343"/>
      <c r="AC8" s="343"/>
      <c r="AD8" s="347"/>
      <c r="AE8" s="356">
        <f>SUM(AE6:AE7)</f>
        <v>0</v>
      </c>
    </row>
    <row r="9" spans="1:32" ht="13.5" customHeight="1">
      <c r="O9" s="40"/>
      <c r="P9" s="40"/>
      <c r="Q9" s="175"/>
      <c r="R9" s="175"/>
      <c r="S9" s="175"/>
      <c r="T9" s="175"/>
      <c r="U9" s="175"/>
      <c r="V9" s="175"/>
      <c r="W9" s="40"/>
      <c r="X9" s="40"/>
      <c r="Y9" s="40"/>
      <c r="Z9" s="336"/>
      <c r="AA9" s="336"/>
      <c r="AB9" s="336"/>
      <c r="AC9" s="336"/>
      <c r="AD9" s="336"/>
      <c r="AE9" s="336"/>
      <c r="AF9" s="348"/>
    </row>
    <row r="10" spans="1:32" ht="13.5" customHeight="1">
      <c r="A10" s="22"/>
      <c r="B10" s="22"/>
      <c r="C10" s="22"/>
      <c r="D10" s="22"/>
      <c r="E10" s="22"/>
      <c r="F10" s="22"/>
      <c r="G10" s="22"/>
      <c r="H10" s="22"/>
      <c r="I10" s="22"/>
      <c r="J10" s="22"/>
      <c r="K10" s="22"/>
      <c r="L10" s="22"/>
      <c r="M10" s="22"/>
      <c r="N10" s="22"/>
      <c r="O10" s="300" t="s">
        <v>257</v>
      </c>
      <c r="P10" s="302"/>
      <c r="Q10" s="302"/>
      <c r="R10" s="302"/>
      <c r="S10" s="302"/>
      <c r="T10" s="302"/>
      <c r="U10" s="302"/>
      <c r="V10" s="302"/>
      <c r="W10" s="302"/>
      <c r="X10" s="302"/>
      <c r="Y10" s="302"/>
      <c r="Z10" s="302"/>
      <c r="AA10" s="302"/>
      <c r="AB10" s="302"/>
      <c r="AC10" s="302"/>
      <c r="AD10" s="302"/>
      <c r="AE10" s="302"/>
      <c r="AF10" s="300"/>
    </row>
    <row r="11" spans="1:32" ht="13.5" customHeight="1">
      <c r="A11" s="22"/>
      <c r="B11" s="22"/>
      <c r="C11" s="22"/>
      <c r="D11" s="22"/>
      <c r="E11" s="22"/>
      <c r="F11" s="22"/>
      <c r="G11" s="22"/>
      <c r="H11" s="22"/>
      <c r="I11" s="22"/>
      <c r="J11" s="22"/>
      <c r="K11" s="22"/>
      <c r="L11" s="22"/>
      <c r="M11" s="22"/>
      <c r="N11" s="22"/>
      <c r="O11" s="302"/>
      <c r="P11" s="302"/>
      <c r="Q11" s="302"/>
      <c r="R11" s="302"/>
      <c r="S11" s="302"/>
      <c r="T11" s="302"/>
      <c r="U11" s="302"/>
      <c r="V11" s="302"/>
      <c r="W11" s="302"/>
      <c r="X11" s="302"/>
      <c r="Y11" s="302"/>
      <c r="Z11" s="302"/>
      <c r="AA11" s="302"/>
      <c r="AB11" s="302"/>
      <c r="AC11" s="302"/>
      <c r="AD11" s="302"/>
      <c r="AE11" s="302"/>
      <c r="AF11" s="300"/>
    </row>
    <row r="12" spans="1:32" ht="13.5" customHeight="1">
      <c r="A12" s="22"/>
      <c r="B12" s="22"/>
      <c r="C12" s="22"/>
      <c r="D12" s="22"/>
      <c r="E12" s="22"/>
      <c r="F12" s="22"/>
      <c r="G12" s="22"/>
      <c r="H12" s="22"/>
      <c r="I12" s="22"/>
      <c r="J12" s="22"/>
      <c r="K12" s="22"/>
      <c r="L12" s="22"/>
      <c r="M12" s="22"/>
      <c r="N12" s="22"/>
      <c r="O12" s="302"/>
      <c r="P12" s="302"/>
      <c r="Q12" s="302"/>
      <c r="R12" s="302"/>
      <c r="S12" s="302"/>
      <c r="T12" s="302"/>
      <c r="U12" s="302"/>
      <c r="V12" s="302"/>
      <c r="W12" s="302"/>
      <c r="X12" s="302"/>
      <c r="Y12" s="302"/>
      <c r="Z12" s="302"/>
      <c r="AA12" s="302"/>
      <c r="AB12" s="302"/>
      <c r="AC12" s="302"/>
      <c r="AD12" s="302"/>
      <c r="AE12" s="302"/>
      <c r="AF12" s="300"/>
    </row>
    <row r="13" spans="1:32" ht="13.5" customHeight="1">
      <c r="A13" s="23"/>
      <c r="B13" s="23"/>
      <c r="C13" s="23"/>
      <c r="D13" s="23"/>
      <c r="E13" s="23"/>
      <c r="F13" s="23"/>
      <c r="G13" s="23"/>
      <c r="H13" s="23"/>
      <c r="I13" s="23"/>
      <c r="J13" s="23"/>
      <c r="K13" s="23"/>
      <c r="L13" s="23"/>
      <c r="M13" s="23"/>
      <c r="N13" s="23"/>
      <c r="O13" s="301"/>
      <c r="P13" s="301"/>
      <c r="Q13" s="301"/>
      <c r="R13" s="301"/>
      <c r="S13" s="301"/>
      <c r="T13" s="301"/>
      <c r="U13" s="301"/>
      <c r="V13" s="301"/>
      <c r="W13" s="301"/>
      <c r="X13" s="301"/>
      <c r="Y13" s="301"/>
      <c r="Z13" s="301"/>
      <c r="AA13" s="301"/>
      <c r="AB13" s="301"/>
      <c r="AC13" s="301"/>
      <c r="AD13" s="301"/>
      <c r="AE13" s="301"/>
      <c r="AF13" s="300"/>
    </row>
    <row r="14" spans="1:32" ht="13.5" customHeight="1">
      <c r="M14" s="40"/>
      <c r="N14" s="40"/>
      <c r="O14" s="175"/>
      <c r="P14" s="175"/>
      <c r="Q14" s="175"/>
      <c r="R14" s="175"/>
      <c r="S14" s="175"/>
      <c r="T14" s="175"/>
      <c r="U14" s="40"/>
      <c r="V14" s="40"/>
      <c r="W14" s="40"/>
      <c r="X14" s="336"/>
      <c r="Y14" s="336"/>
      <c r="Z14" s="336"/>
      <c r="AA14" s="336"/>
      <c r="AB14" s="336"/>
      <c r="AC14" s="336"/>
      <c r="AD14" s="348"/>
    </row>
    <row r="15" spans="1:32" ht="13.5" customHeight="1">
      <c r="A15" s="24" t="s">
        <v>203</v>
      </c>
      <c r="B15" s="76"/>
      <c r="C15" s="1" t="s">
        <v>44</v>
      </c>
      <c r="N15" s="275"/>
      <c r="O15" s="275"/>
      <c r="P15" s="275"/>
      <c r="Q15" s="275"/>
      <c r="R15" s="275"/>
      <c r="S15" s="275"/>
      <c r="T15" s="275"/>
      <c r="U15" s="275"/>
      <c r="V15" s="275"/>
      <c r="W15" s="275"/>
      <c r="X15" s="275"/>
      <c r="Y15" s="275"/>
      <c r="Z15" s="275"/>
      <c r="AA15" s="275"/>
      <c r="AB15" s="275"/>
      <c r="AC15" s="275"/>
      <c r="AD15" s="275"/>
    </row>
    <row r="16" spans="1:32" ht="13.5" customHeight="1"/>
    <row r="17" spans="1:30" ht="13.5" customHeight="1"/>
    <row r="18" spans="1:30" ht="13.5" customHeight="1">
      <c r="A18" s="5" t="s">
        <v>160</v>
      </c>
      <c r="B18" s="5"/>
      <c r="C18" s="5"/>
      <c r="D18" s="5"/>
      <c r="E18" s="5"/>
    </row>
    <row r="19" spans="1:30" ht="13.5" customHeight="1">
      <c r="A19" s="5"/>
      <c r="B19" s="5"/>
      <c r="C19" s="5"/>
      <c r="D19" s="5"/>
      <c r="E19" s="5"/>
    </row>
    <row r="20" spans="1:30" ht="20.25" customHeight="1">
      <c r="A20" s="5" t="s">
        <v>163</v>
      </c>
      <c r="B20" s="5"/>
      <c r="C20" s="5"/>
      <c r="D20" s="5"/>
      <c r="E20" s="5"/>
      <c r="F20" s="5"/>
      <c r="M20" s="275"/>
      <c r="N20" s="275"/>
      <c r="O20" s="275"/>
      <c r="P20" s="275"/>
      <c r="Q20" s="275"/>
      <c r="R20" s="275"/>
      <c r="S20" s="275"/>
      <c r="T20" s="275"/>
      <c r="U20" s="40"/>
      <c r="V20" s="40"/>
      <c r="W20" s="40"/>
      <c r="X20" s="336"/>
      <c r="Y20" s="336"/>
      <c r="Z20" s="336"/>
      <c r="AA20" s="336"/>
      <c r="AB20" s="336"/>
      <c r="AC20" s="336"/>
      <c r="AD20" s="349"/>
    </row>
    <row r="21" spans="1:30" ht="13.5" customHeight="1">
      <c r="A21" s="2" t="s">
        <v>209</v>
      </c>
      <c r="B21" s="2"/>
      <c r="C21" s="2"/>
      <c r="D21" s="2"/>
      <c r="E21" s="2"/>
      <c r="M21" s="275"/>
      <c r="N21" s="275"/>
      <c r="O21" s="275"/>
      <c r="P21" s="275"/>
      <c r="Q21" s="275"/>
      <c r="R21" s="275"/>
      <c r="S21" s="275"/>
      <c r="T21" s="275"/>
      <c r="U21" s="40"/>
      <c r="V21" s="40"/>
      <c r="W21" s="40"/>
      <c r="X21" s="336"/>
      <c r="Y21" s="336"/>
      <c r="Z21" s="336"/>
      <c r="AA21" s="336"/>
      <c r="AB21" s="336"/>
      <c r="AC21" s="336"/>
      <c r="AD21" s="349"/>
    </row>
    <row r="22" spans="1:30" ht="13.5" customHeight="1">
      <c r="A22" s="25" t="s">
        <v>210</v>
      </c>
      <c r="M22" s="275"/>
      <c r="N22" s="275"/>
      <c r="O22" s="275"/>
      <c r="P22" s="275"/>
      <c r="Q22" s="275"/>
      <c r="R22" s="275"/>
      <c r="S22" s="275"/>
      <c r="T22" s="275"/>
      <c r="U22" s="40"/>
      <c r="V22" s="40"/>
      <c r="W22" s="40"/>
      <c r="X22" s="336"/>
      <c r="Y22" s="336"/>
      <c r="Z22" s="336"/>
      <c r="AA22" s="336"/>
      <c r="AB22" s="336"/>
      <c r="AC22" s="336"/>
      <c r="AD22" s="349"/>
    </row>
    <row r="23" spans="1:30" ht="13.5" customHeight="1">
      <c r="A23" s="26" t="s">
        <v>47</v>
      </c>
      <c r="B23" s="77"/>
      <c r="C23" s="103">
        <v>2.e-002</v>
      </c>
      <c r="D23" s="70"/>
      <c r="E23" s="70"/>
      <c r="G23" s="188" t="s">
        <v>2</v>
      </c>
      <c r="H23" s="203"/>
      <c r="I23" s="76"/>
      <c r="M23" s="275"/>
      <c r="N23" s="275"/>
      <c r="O23" s="275"/>
      <c r="P23" s="275"/>
      <c r="Q23" s="275"/>
      <c r="R23" s="275"/>
      <c r="S23" s="275"/>
      <c r="T23" s="275"/>
      <c r="U23" s="40"/>
      <c r="V23" s="40"/>
      <c r="W23" s="40"/>
      <c r="X23" s="336"/>
      <c r="Y23" s="336"/>
      <c r="Z23" s="336"/>
      <c r="AA23" s="336"/>
      <c r="AB23" s="336"/>
      <c r="AC23" s="336"/>
      <c r="AD23" s="349"/>
    </row>
    <row r="24" spans="1:30" ht="13.5" customHeight="1">
      <c r="A24" s="27" t="s">
        <v>27</v>
      </c>
      <c r="B24" s="78"/>
      <c r="C24" s="104">
        <v>6.6000000000000003e-002</v>
      </c>
      <c r="D24" s="70"/>
      <c r="E24" s="70"/>
      <c r="G24" s="1" t="s">
        <v>49</v>
      </c>
      <c r="M24" s="275"/>
      <c r="N24" s="275"/>
      <c r="O24" s="275"/>
      <c r="P24" s="275"/>
      <c r="Q24" s="275"/>
      <c r="R24" s="275"/>
      <c r="S24" s="275"/>
      <c r="T24" s="275"/>
      <c r="U24" s="40"/>
      <c r="V24" s="40"/>
      <c r="W24" s="40"/>
      <c r="X24" s="336"/>
      <c r="Y24" s="336"/>
      <c r="Z24" s="336"/>
      <c r="AA24" s="336"/>
      <c r="AB24" s="336"/>
      <c r="AC24" s="336"/>
      <c r="AD24" s="349"/>
    </row>
    <row r="25" spans="1:30" ht="13.5" customHeight="1">
      <c r="A25" s="27" t="s">
        <v>50</v>
      </c>
      <c r="B25" s="78"/>
      <c r="C25" s="104">
        <v>0.14499999999999999</v>
      </c>
      <c r="D25" s="70"/>
      <c r="E25" s="70"/>
      <c r="M25" s="275"/>
      <c r="N25" s="275"/>
      <c r="O25" s="275"/>
      <c r="P25" s="275"/>
      <c r="Q25" s="275"/>
      <c r="R25" s="275"/>
      <c r="S25" s="275"/>
      <c r="T25" s="275"/>
      <c r="U25" s="40"/>
      <c r="V25" s="40"/>
      <c r="W25" s="40"/>
      <c r="X25" s="336"/>
      <c r="Y25" s="336"/>
      <c r="Z25" s="336"/>
      <c r="AA25" s="336"/>
      <c r="AB25" s="336"/>
      <c r="AC25" s="336"/>
      <c r="AD25" s="349"/>
    </row>
    <row r="26" spans="1:30" ht="13.5" customHeight="1">
      <c r="A26" s="28" t="s">
        <v>52</v>
      </c>
      <c r="B26" s="79"/>
      <c r="C26" s="105">
        <v>0</v>
      </c>
      <c r="D26" s="70"/>
      <c r="E26" s="70"/>
      <c r="M26" s="275"/>
      <c r="N26" s="275"/>
      <c r="O26" s="275"/>
      <c r="P26" s="275"/>
      <c r="Q26" s="275"/>
      <c r="R26" s="275"/>
      <c r="S26" s="275"/>
      <c r="T26" s="275"/>
      <c r="U26" s="40"/>
      <c r="V26" s="40"/>
      <c r="W26" s="40"/>
      <c r="X26" s="336"/>
      <c r="Y26" s="336"/>
      <c r="Z26" s="336"/>
      <c r="AA26" s="336"/>
      <c r="AB26" s="336"/>
      <c r="AC26" s="336"/>
      <c r="AD26" s="349"/>
    </row>
    <row r="27" spans="1:30" ht="13.5" customHeight="1">
      <c r="A27" s="25" t="s">
        <v>53</v>
      </c>
      <c r="M27" s="275"/>
      <c r="N27" s="275"/>
      <c r="O27" s="275"/>
      <c r="P27" s="275"/>
      <c r="Q27" s="275"/>
      <c r="R27" s="275"/>
      <c r="S27" s="275"/>
      <c r="T27" s="275"/>
      <c r="U27" s="40"/>
      <c r="V27" s="40"/>
      <c r="W27" s="40"/>
      <c r="X27" s="336"/>
      <c r="Y27" s="336"/>
      <c r="Z27" s="336"/>
      <c r="AA27" s="336"/>
      <c r="AB27" s="336"/>
      <c r="AC27" s="336"/>
      <c r="AD27" s="349"/>
    </row>
    <row r="28" spans="1:30" ht="13.5" customHeight="1">
      <c r="M28" s="275"/>
      <c r="N28" s="275"/>
      <c r="O28" s="275"/>
      <c r="P28" s="275"/>
      <c r="Q28" s="275"/>
      <c r="R28" s="275"/>
      <c r="S28" s="275"/>
      <c r="T28" s="275"/>
      <c r="U28" s="40"/>
      <c r="V28" s="40"/>
      <c r="W28" s="40"/>
      <c r="X28" s="336"/>
      <c r="Y28" s="336"/>
      <c r="Z28" s="336"/>
      <c r="AA28" s="336"/>
      <c r="AB28" s="336"/>
      <c r="AC28" s="336"/>
      <c r="AD28" s="349"/>
    </row>
    <row r="29" spans="1:30" ht="13.5" customHeight="1">
      <c r="A29" s="29" t="s">
        <v>303</v>
      </c>
      <c r="M29" s="275"/>
    </row>
    <row r="30" spans="1:30" ht="13.5" customHeight="1">
      <c r="A30" s="22" t="s">
        <v>213</v>
      </c>
      <c r="B30" s="22"/>
      <c r="C30" s="22"/>
      <c r="D30" s="22"/>
      <c r="E30" s="22"/>
      <c r="F30" s="22"/>
      <c r="G30" s="22"/>
      <c r="H30" s="22"/>
      <c r="I30" s="22"/>
      <c r="J30" s="22"/>
      <c r="K30" s="22"/>
      <c r="L30" s="22"/>
      <c r="M30" s="275"/>
    </row>
    <row r="31" spans="1:30" ht="27" customHeight="1">
      <c r="A31" s="30" t="s">
        <v>269</v>
      </c>
      <c r="B31" s="30" t="s">
        <v>221</v>
      </c>
      <c r="C31" s="30"/>
      <c r="D31" s="30" t="s">
        <v>222</v>
      </c>
      <c r="E31" s="30"/>
      <c r="F31" s="30" t="s">
        <v>223</v>
      </c>
      <c r="G31" s="30"/>
      <c r="H31" s="50" t="s">
        <v>195</v>
      </c>
      <c r="I31" s="220"/>
      <c r="J31" s="64" t="s">
        <v>137</v>
      </c>
      <c r="K31" s="248"/>
      <c r="L31" s="263"/>
      <c r="M31" s="276"/>
    </row>
    <row r="32" spans="1:30" ht="13.5" customHeight="1">
      <c r="A32" s="31"/>
      <c r="B32" s="80"/>
      <c r="C32" s="106"/>
      <c r="D32" s="39">
        <f>B32*C25</f>
        <v>0</v>
      </c>
      <c r="E32" s="113"/>
      <c r="F32" s="80"/>
      <c r="G32" s="106"/>
      <c r="H32" s="39">
        <f>F32*C23</f>
        <v>0</v>
      </c>
      <c r="I32" s="221"/>
      <c r="J32" s="238">
        <f>D32-H32</f>
        <v>0</v>
      </c>
      <c r="K32" s="155"/>
      <c r="L32" s="264"/>
      <c r="M32" s="277"/>
    </row>
    <row r="33" spans="1:13" ht="13.5" customHeight="1">
      <c r="A33" s="31"/>
      <c r="B33" s="80"/>
      <c r="C33" s="106"/>
      <c r="D33" s="39">
        <f>B33*C25</f>
        <v>0</v>
      </c>
      <c r="E33" s="113"/>
      <c r="F33" s="80"/>
      <c r="G33" s="106"/>
      <c r="H33" s="39">
        <f>F33*C23</f>
        <v>0</v>
      </c>
      <c r="I33" s="221"/>
      <c r="J33" s="238">
        <f>D33-H33</f>
        <v>0</v>
      </c>
      <c r="K33" s="155"/>
      <c r="L33" s="264"/>
      <c r="M33" s="275"/>
    </row>
    <row r="34" spans="1:13" ht="13.5" customHeight="1">
      <c r="A34" s="31"/>
      <c r="B34" s="80"/>
      <c r="C34" s="106"/>
      <c r="D34" s="39">
        <f>B34*C25</f>
        <v>0</v>
      </c>
      <c r="E34" s="113"/>
      <c r="F34" s="80"/>
      <c r="G34" s="106"/>
      <c r="H34" s="39">
        <f>F34*C23</f>
        <v>0</v>
      </c>
      <c r="I34" s="221"/>
      <c r="J34" s="238">
        <f>D34-H34</f>
        <v>0</v>
      </c>
      <c r="K34" s="155"/>
      <c r="L34" s="264"/>
      <c r="M34" s="275"/>
    </row>
    <row r="35" spans="1:13" ht="13.5" customHeight="1">
      <c r="A35" s="31"/>
      <c r="B35" s="80"/>
      <c r="C35" s="106"/>
      <c r="D35" s="39">
        <f>B35*C25</f>
        <v>0</v>
      </c>
      <c r="E35" s="113"/>
      <c r="F35" s="80"/>
      <c r="G35" s="106"/>
      <c r="H35" s="39">
        <f>F35*C23</f>
        <v>0</v>
      </c>
      <c r="I35" s="221"/>
      <c r="J35" s="238">
        <f>D35-H35</f>
        <v>0</v>
      </c>
      <c r="K35" s="155"/>
      <c r="L35" s="264"/>
      <c r="M35" s="275"/>
    </row>
    <row r="36" spans="1:13" ht="13.5" customHeight="1">
      <c r="A36" s="33"/>
      <c r="B36" s="81"/>
      <c r="C36" s="81"/>
      <c r="D36" s="81"/>
      <c r="E36" s="81"/>
      <c r="F36" s="81"/>
      <c r="G36" s="81"/>
      <c r="H36" s="204" t="s">
        <v>308</v>
      </c>
      <c r="I36" s="222"/>
      <c r="J36" s="239">
        <f>SUM(J32:J35)</f>
        <v>0</v>
      </c>
      <c r="K36" s="156"/>
      <c r="L36" s="265"/>
      <c r="M36" s="275"/>
    </row>
    <row r="37" spans="1:13" ht="13.5" customHeight="1">
      <c r="A37" s="29" t="s">
        <v>20</v>
      </c>
      <c r="M37" s="275"/>
    </row>
    <row r="38" spans="1:13" ht="13.5" customHeight="1">
      <c r="A38" s="22" t="s">
        <v>213</v>
      </c>
      <c r="B38" s="22"/>
      <c r="C38" s="22"/>
      <c r="D38" s="22"/>
      <c r="E38" s="22"/>
      <c r="F38" s="22"/>
      <c r="G38" s="22"/>
      <c r="H38" s="22"/>
      <c r="I38" s="22"/>
      <c r="J38" s="22"/>
      <c r="K38" s="22"/>
      <c r="L38" s="22"/>
      <c r="M38" s="275"/>
    </row>
    <row r="39" spans="1:13" ht="27" customHeight="1">
      <c r="A39" s="30" t="s">
        <v>269</v>
      </c>
      <c r="B39" s="30" t="s">
        <v>221</v>
      </c>
      <c r="C39" s="30"/>
      <c r="D39" s="30" t="s">
        <v>222</v>
      </c>
      <c r="E39" s="30"/>
      <c r="F39" s="30" t="s">
        <v>224</v>
      </c>
      <c r="G39" s="30"/>
      <c r="H39" s="50" t="s">
        <v>219</v>
      </c>
      <c r="I39" s="220"/>
      <c r="J39" s="64" t="s">
        <v>105</v>
      </c>
      <c r="K39" s="248"/>
      <c r="L39" s="263"/>
      <c r="M39" s="276"/>
    </row>
    <row r="40" spans="1:13" ht="13.5" customHeight="1">
      <c r="A40" s="31"/>
      <c r="B40" s="80"/>
      <c r="C40" s="106"/>
      <c r="D40" s="39">
        <f>B40*C25</f>
        <v>0</v>
      </c>
      <c r="E40" s="113"/>
      <c r="F40" s="80"/>
      <c r="G40" s="106"/>
      <c r="H40" s="39">
        <f>F40*C24</f>
        <v>0</v>
      </c>
      <c r="I40" s="221"/>
      <c r="J40" s="238">
        <f>D40-H40</f>
        <v>0</v>
      </c>
      <c r="K40" s="155"/>
      <c r="L40" s="264"/>
      <c r="M40" s="277"/>
    </row>
    <row r="41" spans="1:13" ht="13.5" customHeight="1">
      <c r="A41" s="31"/>
      <c r="B41" s="80"/>
      <c r="C41" s="106"/>
      <c r="D41" s="39">
        <f>B41*C25</f>
        <v>0</v>
      </c>
      <c r="E41" s="113"/>
      <c r="F41" s="80"/>
      <c r="G41" s="106"/>
      <c r="H41" s="39">
        <f>F41*C24</f>
        <v>0</v>
      </c>
      <c r="I41" s="221"/>
      <c r="J41" s="238">
        <f>D41-H41</f>
        <v>0</v>
      </c>
      <c r="K41" s="155"/>
      <c r="L41" s="264"/>
      <c r="M41" s="275"/>
    </row>
    <row r="42" spans="1:13" ht="13.5" customHeight="1">
      <c r="A42" s="31"/>
      <c r="B42" s="80"/>
      <c r="C42" s="106"/>
      <c r="D42" s="39">
        <f>B42*C25</f>
        <v>0</v>
      </c>
      <c r="E42" s="113"/>
      <c r="F42" s="80"/>
      <c r="G42" s="106"/>
      <c r="H42" s="39">
        <f>F42*C24</f>
        <v>0</v>
      </c>
      <c r="I42" s="221"/>
      <c r="J42" s="238">
        <f>D42-H42</f>
        <v>0</v>
      </c>
      <c r="K42" s="155"/>
      <c r="L42" s="264"/>
      <c r="M42" s="275"/>
    </row>
    <row r="43" spans="1:13" ht="13.5" customHeight="1">
      <c r="A43" s="31"/>
      <c r="B43" s="80"/>
      <c r="C43" s="106"/>
      <c r="D43" s="39">
        <f>B43*C25</f>
        <v>0</v>
      </c>
      <c r="E43" s="113"/>
      <c r="F43" s="80"/>
      <c r="G43" s="106"/>
      <c r="H43" s="39">
        <f>F43*C24</f>
        <v>0</v>
      </c>
      <c r="I43" s="221"/>
      <c r="J43" s="238">
        <f>D43-H43</f>
        <v>0</v>
      </c>
      <c r="K43" s="155"/>
      <c r="L43" s="264"/>
      <c r="M43" s="275"/>
    </row>
    <row r="44" spans="1:13" ht="13.5" customHeight="1">
      <c r="A44" s="33"/>
      <c r="B44" s="81"/>
      <c r="C44" s="81"/>
      <c r="D44" s="81"/>
      <c r="E44" s="81"/>
      <c r="F44" s="81"/>
      <c r="G44" s="81"/>
      <c r="H44" s="204" t="s">
        <v>307</v>
      </c>
      <c r="I44" s="222"/>
      <c r="J44" s="239">
        <f>SUM(J40:J43)</f>
        <v>0</v>
      </c>
      <c r="K44" s="156"/>
      <c r="L44" s="265"/>
      <c r="M44" s="275"/>
    </row>
    <row r="45" spans="1:13" ht="13.5" customHeight="1">
      <c r="M45" s="275"/>
    </row>
    <row r="46" spans="1:13" ht="13.5" customHeight="1">
      <c r="A46" s="29" t="s">
        <v>304</v>
      </c>
      <c r="M46" s="275"/>
    </row>
    <row r="47" spans="1:13" ht="13.5" customHeight="1">
      <c r="A47" s="22" t="s">
        <v>213</v>
      </c>
      <c r="B47" s="22"/>
      <c r="C47" s="22"/>
      <c r="D47" s="22"/>
      <c r="E47" s="22"/>
      <c r="F47" s="22"/>
      <c r="G47" s="22"/>
      <c r="H47" s="22"/>
      <c r="I47" s="22"/>
      <c r="J47" s="22"/>
      <c r="K47" s="22"/>
      <c r="L47" s="22"/>
      <c r="M47" s="275"/>
    </row>
    <row r="48" spans="1:13" ht="27" customHeight="1">
      <c r="A48" s="30" t="s">
        <v>269</v>
      </c>
      <c r="B48" s="30" t="s">
        <v>221</v>
      </c>
      <c r="C48" s="30"/>
      <c r="D48" s="30" t="s">
        <v>222</v>
      </c>
      <c r="E48" s="30"/>
      <c r="F48" s="30" t="s">
        <v>170</v>
      </c>
      <c r="G48" s="30"/>
      <c r="H48" s="30" t="s">
        <v>226</v>
      </c>
      <c r="I48" s="108"/>
      <c r="J48" s="240" t="s">
        <v>279</v>
      </c>
      <c r="K48" s="249"/>
      <c r="L48" s="266"/>
      <c r="M48" s="276"/>
    </row>
    <row r="49" spans="1:13" ht="13.5" customHeight="1">
      <c r="A49" s="31"/>
      <c r="B49" s="80"/>
      <c r="C49" s="106"/>
      <c r="D49" s="39">
        <f>B49*C25</f>
        <v>0</v>
      </c>
      <c r="E49" s="113"/>
      <c r="F49" s="80"/>
      <c r="G49" s="106"/>
      <c r="H49" s="39">
        <f>F49*C26</f>
        <v>0</v>
      </c>
      <c r="I49" s="221"/>
      <c r="J49" s="238">
        <f>D49-H49</f>
        <v>0</v>
      </c>
      <c r="K49" s="155"/>
      <c r="L49" s="264"/>
      <c r="M49" s="277"/>
    </row>
    <row r="50" spans="1:13" ht="13.5" customHeight="1">
      <c r="A50" s="31"/>
      <c r="B50" s="80"/>
      <c r="C50" s="106"/>
      <c r="D50" s="39">
        <f>B50*C25</f>
        <v>0</v>
      </c>
      <c r="E50" s="113"/>
      <c r="F50" s="80"/>
      <c r="G50" s="106"/>
      <c r="H50" s="39">
        <f>F50*C26</f>
        <v>0</v>
      </c>
      <c r="I50" s="221"/>
      <c r="J50" s="238">
        <f>D50-H50</f>
        <v>0</v>
      </c>
      <c r="K50" s="155"/>
      <c r="L50" s="264"/>
      <c r="M50" s="275"/>
    </row>
    <row r="51" spans="1:13" ht="13.5" customHeight="1">
      <c r="A51" s="31"/>
      <c r="B51" s="80"/>
      <c r="C51" s="106"/>
      <c r="D51" s="39">
        <f>B51*C25</f>
        <v>0</v>
      </c>
      <c r="E51" s="113"/>
      <c r="F51" s="80"/>
      <c r="G51" s="106"/>
      <c r="H51" s="39">
        <f>F51*C26</f>
        <v>0</v>
      </c>
      <c r="I51" s="221"/>
      <c r="J51" s="238">
        <f>D51-H51</f>
        <v>0</v>
      </c>
      <c r="K51" s="155"/>
      <c r="L51" s="264"/>
      <c r="M51" s="275"/>
    </row>
    <row r="52" spans="1:13" ht="13.5" customHeight="1">
      <c r="A52" s="31"/>
      <c r="B52" s="80"/>
      <c r="C52" s="106"/>
      <c r="D52" s="39">
        <f>B52*C25</f>
        <v>0</v>
      </c>
      <c r="E52" s="113"/>
      <c r="F52" s="80"/>
      <c r="G52" s="106"/>
      <c r="H52" s="39">
        <f>F52*C26</f>
        <v>0</v>
      </c>
      <c r="I52" s="221"/>
      <c r="J52" s="238">
        <f>D52-H52</f>
        <v>0</v>
      </c>
      <c r="K52" s="155"/>
      <c r="L52" s="264"/>
      <c r="M52" s="275"/>
    </row>
    <row r="53" spans="1:13" ht="13.5" customHeight="1">
      <c r="A53" s="33"/>
      <c r="B53" s="81"/>
      <c r="C53" s="81"/>
      <c r="D53" s="81"/>
      <c r="E53" s="81"/>
      <c r="F53" s="81"/>
      <c r="G53" s="81"/>
      <c r="H53" s="204" t="s">
        <v>197</v>
      </c>
      <c r="I53" s="222"/>
      <c r="J53" s="239">
        <f>SUM(J49:J52)</f>
        <v>0</v>
      </c>
      <c r="K53" s="156"/>
      <c r="L53" s="265"/>
      <c r="M53" s="275"/>
    </row>
    <row r="54" spans="1:13" ht="13.5" customHeight="1">
      <c r="M54" s="275"/>
    </row>
    <row r="55" spans="1:13" ht="13.5" customHeight="1">
      <c r="A55" s="29" t="s">
        <v>305</v>
      </c>
      <c r="M55" s="275"/>
    </row>
    <row r="56" spans="1:13" ht="13.5" customHeight="1">
      <c r="A56" s="22" t="s">
        <v>213</v>
      </c>
      <c r="B56" s="22"/>
      <c r="C56" s="22"/>
      <c r="D56" s="22"/>
      <c r="E56" s="22"/>
      <c r="F56" s="22"/>
      <c r="G56" s="22"/>
      <c r="H56" s="22"/>
      <c r="I56" s="22"/>
      <c r="J56" s="22"/>
      <c r="K56" s="22"/>
      <c r="L56" s="22"/>
      <c r="M56" s="275"/>
    </row>
    <row r="57" spans="1:13" ht="27" customHeight="1">
      <c r="A57" s="30" t="s">
        <v>269</v>
      </c>
      <c r="B57" s="30" t="s">
        <v>223</v>
      </c>
      <c r="C57" s="30"/>
      <c r="D57" s="56" t="s">
        <v>195</v>
      </c>
      <c r="E57" s="38"/>
      <c r="F57" s="30" t="s">
        <v>170</v>
      </c>
      <c r="G57" s="30"/>
      <c r="H57" s="30" t="s">
        <v>226</v>
      </c>
      <c r="I57" s="108"/>
      <c r="J57" s="240" t="s">
        <v>155</v>
      </c>
      <c r="K57" s="249"/>
      <c r="L57" s="266"/>
      <c r="M57" s="276"/>
    </row>
    <row r="58" spans="1:13" ht="13.5" customHeight="1">
      <c r="A58" s="31"/>
      <c r="B58" s="80"/>
      <c r="C58" s="106"/>
      <c r="D58" s="39">
        <f>B58*C23</f>
        <v>0</v>
      </c>
      <c r="E58" s="113"/>
      <c r="F58" s="80"/>
      <c r="G58" s="106"/>
      <c r="H58" s="39">
        <f>F58*C26</f>
        <v>0</v>
      </c>
      <c r="I58" s="221"/>
      <c r="J58" s="238">
        <f>D58-H58</f>
        <v>0</v>
      </c>
      <c r="K58" s="155"/>
      <c r="L58" s="264"/>
      <c r="M58" s="277"/>
    </row>
    <row r="59" spans="1:13" ht="13.5" customHeight="1">
      <c r="A59" s="31"/>
      <c r="B59" s="80"/>
      <c r="C59" s="106"/>
      <c r="D59" s="39">
        <f>B59*C23</f>
        <v>0</v>
      </c>
      <c r="E59" s="113"/>
      <c r="F59" s="80"/>
      <c r="G59" s="106"/>
      <c r="H59" s="39">
        <f>F59*C26</f>
        <v>0</v>
      </c>
      <c r="I59" s="221"/>
      <c r="J59" s="238">
        <f>D59-H59</f>
        <v>0</v>
      </c>
      <c r="K59" s="155"/>
      <c r="L59" s="264"/>
      <c r="M59" s="275"/>
    </row>
    <row r="60" spans="1:13" ht="13.5" customHeight="1">
      <c r="A60" s="31"/>
      <c r="B60" s="80"/>
      <c r="C60" s="106"/>
      <c r="D60" s="39">
        <f>B60*C23</f>
        <v>0</v>
      </c>
      <c r="E60" s="113"/>
      <c r="F60" s="80"/>
      <c r="G60" s="106"/>
      <c r="H60" s="39">
        <f>F60*C26</f>
        <v>0</v>
      </c>
      <c r="I60" s="221"/>
      <c r="J60" s="238">
        <f>D60-H60</f>
        <v>0</v>
      </c>
      <c r="K60" s="155"/>
      <c r="L60" s="264"/>
      <c r="M60" s="275"/>
    </row>
    <row r="61" spans="1:13" ht="13.5" customHeight="1">
      <c r="A61" s="31"/>
      <c r="B61" s="80"/>
      <c r="C61" s="106"/>
      <c r="D61" s="39">
        <f>B61*C23</f>
        <v>0</v>
      </c>
      <c r="E61" s="113"/>
      <c r="F61" s="80"/>
      <c r="G61" s="106"/>
      <c r="H61" s="39">
        <f>F61*C26</f>
        <v>0</v>
      </c>
      <c r="I61" s="221"/>
      <c r="J61" s="238">
        <f>D61-H61</f>
        <v>0</v>
      </c>
      <c r="K61" s="155"/>
      <c r="L61" s="264"/>
      <c r="M61" s="275"/>
    </row>
    <row r="62" spans="1:13" ht="13.5" customHeight="1">
      <c r="A62" s="33"/>
      <c r="B62" s="81"/>
      <c r="C62" s="81"/>
      <c r="D62" s="81"/>
      <c r="E62" s="81"/>
      <c r="F62" s="81"/>
      <c r="G62" s="81"/>
      <c r="H62" s="204" t="s">
        <v>309</v>
      </c>
      <c r="I62" s="222"/>
      <c r="J62" s="239">
        <f>SUM(J58:J61)</f>
        <v>0</v>
      </c>
      <c r="K62" s="156"/>
      <c r="L62" s="265"/>
      <c r="M62" s="275"/>
    </row>
    <row r="63" spans="1:13" ht="13.5" customHeight="1">
      <c r="M63" s="275"/>
    </row>
    <row r="64" spans="1:13" ht="13.5" customHeight="1">
      <c r="A64" s="29" t="s">
        <v>306</v>
      </c>
      <c r="M64" s="275"/>
    </row>
    <row r="65" spans="1:30" ht="13.5" customHeight="1">
      <c r="A65" s="22" t="s">
        <v>213</v>
      </c>
      <c r="B65" s="22"/>
      <c r="C65" s="22"/>
      <c r="D65" s="22"/>
      <c r="E65" s="22"/>
      <c r="F65" s="22"/>
      <c r="G65" s="22"/>
      <c r="H65" s="22"/>
      <c r="I65" s="22"/>
      <c r="J65" s="22"/>
      <c r="K65" s="22"/>
      <c r="L65" s="22"/>
      <c r="M65" s="275"/>
    </row>
    <row r="66" spans="1:30" ht="27" customHeight="1">
      <c r="A66" s="30" t="s">
        <v>269</v>
      </c>
      <c r="B66" s="30" t="s">
        <v>224</v>
      </c>
      <c r="C66" s="30"/>
      <c r="D66" s="30" t="s">
        <v>62</v>
      </c>
      <c r="E66" s="108"/>
      <c r="F66" s="30" t="s">
        <v>170</v>
      </c>
      <c r="G66" s="30"/>
      <c r="H66" s="30" t="s">
        <v>226</v>
      </c>
      <c r="I66" s="108"/>
      <c r="J66" s="240" t="s">
        <v>300</v>
      </c>
      <c r="K66" s="249"/>
      <c r="L66" s="266"/>
      <c r="M66" s="276"/>
    </row>
    <row r="67" spans="1:30" ht="13.5" customHeight="1">
      <c r="A67" s="31"/>
      <c r="B67" s="80"/>
      <c r="C67" s="106"/>
      <c r="D67" s="39">
        <f>B67*C24</f>
        <v>0</v>
      </c>
      <c r="E67" s="113"/>
      <c r="F67" s="80"/>
      <c r="G67" s="106"/>
      <c r="H67" s="39">
        <f>F67*C26</f>
        <v>0</v>
      </c>
      <c r="I67" s="221"/>
      <c r="J67" s="238">
        <f>D67-H67</f>
        <v>0</v>
      </c>
      <c r="K67" s="155"/>
      <c r="L67" s="264"/>
      <c r="M67" s="277"/>
    </row>
    <row r="68" spans="1:30" ht="13.5" customHeight="1">
      <c r="A68" s="31"/>
      <c r="B68" s="80"/>
      <c r="C68" s="106"/>
      <c r="D68" s="39">
        <f>B68*C24</f>
        <v>0</v>
      </c>
      <c r="E68" s="113"/>
      <c r="F68" s="80"/>
      <c r="G68" s="106"/>
      <c r="H68" s="39">
        <f>F68*C26</f>
        <v>0</v>
      </c>
      <c r="I68" s="221"/>
      <c r="J68" s="238">
        <f>D68-H68</f>
        <v>0</v>
      </c>
      <c r="K68" s="155"/>
      <c r="L68" s="264"/>
      <c r="M68" s="275"/>
    </row>
    <row r="69" spans="1:30" ht="13.5" customHeight="1">
      <c r="A69" s="31"/>
      <c r="B69" s="80"/>
      <c r="C69" s="106"/>
      <c r="D69" s="39">
        <f>B69*C24</f>
        <v>0</v>
      </c>
      <c r="E69" s="113"/>
      <c r="F69" s="80"/>
      <c r="G69" s="106"/>
      <c r="H69" s="39">
        <f>F69*C26</f>
        <v>0</v>
      </c>
      <c r="I69" s="221"/>
      <c r="J69" s="238">
        <f>D69-H69</f>
        <v>0</v>
      </c>
      <c r="K69" s="155"/>
      <c r="L69" s="264"/>
      <c r="M69" s="275"/>
    </row>
    <row r="70" spans="1:30" ht="13.5" customHeight="1">
      <c r="A70" s="31"/>
      <c r="B70" s="80"/>
      <c r="C70" s="106"/>
      <c r="D70" s="39">
        <f>B70*C24</f>
        <v>0</v>
      </c>
      <c r="E70" s="113"/>
      <c r="F70" s="80"/>
      <c r="G70" s="106"/>
      <c r="H70" s="39">
        <f>F70*C26</f>
        <v>0</v>
      </c>
      <c r="I70" s="221"/>
      <c r="J70" s="238">
        <f>D70-H70</f>
        <v>0</v>
      </c>
      <c r="K70" s="155"/>
      <c r="L70" s="264"/>
      <c r="M70" s="275"/>
    </row>
    <row r="71" spans="1:30" ht="13.5" customHeight="1">
      <c r="A71" s="33"/>
      <c r="B71" s="81"/>
      <c r="C71" s="81"/>
      <c r="D71" s="81"/>
      <c r="E71" s="81"/>
      <c r="F71" s="81"/>
      <c r="G71" s="81"/>
      <c r="H71" s="204" t="s">
        <v>310</v>
      </c>
      <c r="I71" s="222"/>
      <c r="J71" s="239">
        <f>SUM(J67:J70)</f>
        <v>0</v>
      </c>
      <c r="K71" s="156"/>
      <c r="L71" s="265"/>
      <c r="M71" s="275"/>
    </row>
    <row r="72" spans="1:30" ht="13.5" customHeight="1">
      <c r="M72" s="275"/>
    </row>
    <row r="73" spans="1:30" ht="13.5" customHeight="1">
      <c r="C73" s="107" t="s">
        <v>212</v>
      </c>
      <c r="D73" s="129"/>
      <c r="E73" s="129"/>
      <c r="F73" s="129"/>
      <c r="G73" s="129"/>
      <c r="H73" s="205">
        <f>(J36+J44+J53+J62+J71)*I23</f>
        <v>0</v>
      </c>
      <c r="Z73" s="336"/>
      <c r="AA73" s="336"/>
      <c r="AB73" s="336"/>
      <c r="AC73" s="336"/>
      <c r="AD73" s="349"/>
    </row>
    <row r="74" spans="1:30" ht="13.5" customHeight="1">
      <c r="M74" s="275"/>
      <c r="N74" s="275"/>
      <c r="O74" s="275"/>
      <c r="P74" s="275"/>
      <c r="Q74" s="275"/>
      <c r="R74" s="275"/>
      <c r="S74" s="275"/>
      <c r="T74" s="275"/>
      <c r="U74" s="40"/>
      <c r="V74" s="40"/>
      <c r="W74" s="40"/>
      <c r="X74" s="336"/>
      <c r="Y74" s="336"/>
      <c r="Z74" s="336"/>
      <c r="AA74" s="336"/>
      <c r="AB74" s="336"/>
      <c r="AC74" s="336"/>
      <c r="AD74" s="349"/>
    </row>
    <row r="75" spans="1:30" ht="17.25">
      <c r="A75" s="34" t="s">
        <v>165</v>
      </c>
      <c r="B75" s="9"/>
      <c r="M75" s="275"/>
      <c r="N75" s="275"/>
      <c r="O75" s="275"/>
      <c r="P75" s="275"/>
      <c r="Q75" s="275"/>
      <c r="R75" s="275"/>
      <c r="S75" s="275"/>
      <c r="T75" s="275"/>
      <c r="U75" s="275"/>
      <c r="V75" s="275"/>
      <c r="W75" s="275"/>
      <c r="X75" s="275"/>
      <c r="Y75" s="275"/>
      <c r="Z75" s="275"/>
      <c r="AA75" s="275"/>
      <c r="AB75" s="275"/>
      <c r="AC75" s="275"/>
      <c r="AD75" s="275"/>
    </row>
    <row r="76" spans="1:30">
      <c r="A76" s="35" t="s">
        <v>121</v>
      </c>
      <c r="B76" s="35"/>
      <c r="C76" s="35"/>
      <c r="D76" s="35"/>
      <c r="E76" s="35"/>
      <c r="F76" s="35"/>
      <c r="G76" s="35"/>
      <c r="H76" s="35"/>
      <c r="I76" s="35"/>
      <c r="J76" s="35"/>
      <c r="K76" s="35"/>
      <c r="L76" s="36"/>
      <c r="M76" s="36"/>
      <c r="N76" s="36"/>
      <c r="O76" s="36"/>
      <c r="P76" s="36"/>
      <c r="Q76" s="36"/>
      <c r="R76" s="36"/>
      <c r="S76" s="36"/>
      <c r="T76" s="36"/>
      <c r="U76" s="36"/>
    </row>
    <row r="77" spans="1:30">
      <c r="A77" s="36" t="s">
        <v>141</v>
      </c>
      <c r="B77" s="36"/>
      <c r="C77" s="36"/>
      <c r="D77" s="36"/>
      <c r="E77" s="36"/>
      <c r="F77" s="36"/>
      <c r="G77" s="36"/>
      <c r="H77" s="36"/>
      <c r="I77" s="36"/>
      <c r="J77" s="36"/>
      <c r="K77" s="36"/>
      <c r="L77" s="36"/>
      <c r="M77" s="36"/>
      <c r="N77" s="36"/>
      <c r="O77" s="36"/>
      <c r="P77" s="36"/>
      <c r="Q77" s="36"/>
      <c r="R77" s="36"/>
      <c r="S77" s="36"/>
      <c r="T77" s="36"/>
      <c r="U77" s="36"/>
    </row>
    <row r="78" spans="1:30">
      <c r="A78" s="36" t="s">
        <v>123</v>
      </c>
      <c r="B78" s="36"/>
      <c r="C78" s="36"/>
      <c r="D78" s="36"/>
      <c r="E78" s="36"/>
      <c r="F78" s="36"/>
      <c r="G78" s="36"/>
      <c r="H78" s="36"/>
      <c r="I78" s="36"/>
      <c r="J78" s="36"/>
      <c r="K78" s="36"/>
      <c r="L78" s="36"/>
      <c r="M78" s="36"/>
      <c r="N78" s="36"/>
      <c r="O78" s="36"/>
      <c r="P78" s="36"/>
      <c r="Q78" s="36"/>
      <c r="R78" s="36"/>
      <c r="S78" s="36"/>
      <c r="T78" s="36"/>
      <c r="U78" s="36"/>
    </row>
    <row r="79" spans="1:30">
      <c r="A79" s="36" t="s">
        <v>65</v>
      </c>
      <c r="B79" s="36"/>
      <c r="C79" s="36"/>
      <c r="D79" s="36"/>
      <c r="E79" s="36"/>
      <c r="F79" s="36"/>
      <c r="G79" s="36"/>
      <c r="H79" s="36"/>
      <c r="I79" s="36"/>
      <c r="J79" s="36"/>
      <c r="K79" s="36"/>
      <c r="L79" s="36"/>
      <c r="M79" s="36"/>
      <c r="N79" s="36"/>
      <c r="O79" s="36"/>
      <c r="P79" s="36"/>
      <c r="Q79" s="36"/>
      <c r="R79" s="36"/>
      <c r="S79" s="36"/>
      <c r="T79" s="36"/>
      <c r="U79" s="36"/>
    </row>
    <row r="80" spans="1:30">
      <c r="A80" s="36" t="s">
        <v>59</v>
      </c>
      <c r="B80" s="36"/>
      <c r="C80" s="36"/>
      <c r="D80" s="36"/>
      <c r="E80" s="36"/>
      <c r="F80" s="36"/>
      <c r="G80" s="36"/>
      <c r="H80" s="36"/>
      <c r="I80" s="36"/>
      <c r="J80" s="36"/>
      <c r="K80" s="36"/>
      <c r="L80" s="36"/>
      <c r="M80" s="36"/>
      <c r="N80" s="36"/>
      <c r="O80" s="36"/>
      <c r="P80" s="36"/>
      <c r="Q80" s="36"/>
      <c r="R80" s="36"/>
      <c r="S80" s="36"/>
      <c r="T80" s="36"/>
      <c r="U80" s="36"/>
    </row>
    <row r="81" spans="1:30">
      <c r="A81" s="36"/>
      <c r="B81" s="36"/>
      <c r="C81" s="36"/>
      <c r="D81" s="36"/>
      <c r="E81" s="36"/>
      <c r="F81" s="36"/>
      <c r="G81" s="36"/>
      <c r="H81" s="36"/>
      <c r="I81" s="36"/>
      <c r="J81" s="36"/>
      <c r="K81" s="36"/>
      <c r="L81" s="36"/>
      <c r="M81" s="36"/>
      <c r="N81" s="36"/>
      <c r="O81" s="36"/>
      <c r="P81" s="36"/>
      <c r="Q81" s="36"/>
      <c r="R81" s="36"/>
      <c r="S81" s="36"/>
      <c r="T81" s="36"/>
      <c r="U81" s="36"/>
    </row>
    <row r="82" spans="1:30" ht="14.25">
      <c r="A82" s="37" t="s">
        <v>251</v>
      </c>
      <c r="B82" s="9"/>
      <c r="M82" s="275"/>
      <c r="N82" s="275"/>
      <c r="O82" s="275"/>
      <c r="P82" s="275"/>
      <c r="Q82" s="275"/>
      <c r="R82" s="275"/>
      <c r="S82" s="275"/>
      <c r="T82" s="275"/>
      <c r="U82" s="275"/>
      <c r="V82" s="275"/>
      <c r="W82" s="275"/>
      <c r="X82" s="275"/>
      <c r="Y82" s="275"/>
      <c r="Z82" s="275"/>
      <c r="AA82" s="275"/>
      <c r="AB82" s="275"/>
      <c r="AC82" s="275"/>
      <c r="AD82" s="275"/>
    </row>
    <row r="83" spans="1:30" ht="13.5" customHeight="1">
      <c r="A83" s="2" t="s">
        <v>43</v>
      </c>
      <c r="B83" s="22"/>
      <c r="C83" s="22"/>
      <c r="D83" s="22"/>
      <c r="E83" s="22"/>
      <c r="F83" s="22"/>
      <c r="G83" s="22"/>
      <c r="H83" s="22"/>
      <c r="I83" s="22"/>
      <c r="J83" s="22"/>
      <c r="K83" s="22"/>
      <c r="L83" s="22"/>
      <c r="M83" s="275"/>
      <c r="N83" s="275"/>
      <c r="O83" s="275"/>
      <c r="P83" s="275"/>
      <c r="Q83" s="275"/>
      <c r="R83" s="275"/>
      <c r="S83" s="275"/>
      <c r="T83" s="275"/>
      <c r="U83" s="40"/>
      <c r="V83" s="40"/>
      <c r="W83" s="40"/>
      <c r="X83" s="336"/>
      <c r="Y83" s="336"/>
      <c r="Z83" s="336"/>
      <c r="AA83" s="336"/>
      <c r="AB83" s="336"/>
      <c r="AC83" s="336"/>
      <c r="AD83" s="349"/>
    </row>
    <row r="84" spans="1:30" ht="27" customHeight="1">
      <c r="A84" s="30" t="s">
        <v>269</v>
      </c>
      <c r="B84" s="30" t="s">
        <v>28</v>
      </c>
      <c r="C84" s="108"/>
      <c r="D84" s="56" t="s">
        <v>63</v>
      </c>
      <c r="E84" s="56"/>
      <c r="F84" s="56"/>
      <c r="G84" s="171"/>
      <c r="H84" s="206" t="s">
        <v>162</v>
      </c>
      <c r="I84" s="223"/>
      <c r="J84" s="241"/>
      <c r="K84" s="250"/>
      <c r="L84" s="267"/>
      <c r="M84" s="101"/>
      <c r="N84" s="101"/>
      <c r="O84" s="101"/>
      <c r="P84" s="60"/>
      <c r="Q84" s="60"/>
      <c r="R84" s="275"/>
      <c r="S84" s="275"/>
      <c r="T84" s="275"/>
      <c r="U84" s="40"/>
      <c r="V84" s="40"/>
      <c r="W84" s="40"/>
      <c r="X84" s="336"/>
      <c r="Y84" s="336"/>
      <c r="Z84" s="336"/>
      <c r="AA84" s="336"/>
      <c r="AB84" s="336"/>
      <c r="AC84" s="336"/>
      <c r="AD84" s="349"/>
    </row>
    <row r="85" spans="1:30" ht="13.5" customHeight="1">
      <c r="A85" s="31"/>
      <c r="B85" s="80"/>
      <c r="C85" s="109"/>
      <c r="D85" s="130">
        <f>B85*C25</f>
        <v>0</v>
      </c>
      <c r="E85" s="155"/>
      <c r="F85" s="177"/>
      <c r="G85" s="70"/>
      <c r="H85" s="70"/>
      <c r="I85" s="70"/>
      <c r="J85" s="40"/>
      <c r="K85" s="40"/>
      <c r="L85" s="268"/>
      <c r="M85" s="277"/>
      <c r="N85" s="275"/>
      <c r="O85" s="275"/>
      <c r="P85" s="275"/>
      <c r="Q85" s="275"/>
      <c r="R85" s="275"/>
      <c r="S85" s="275"/>
      <c r="T85" s="275"/>
      <c r="U85" s="40"/>
      <c r="V85" s="40"/>
      <c r="W85" s="40"/>
      <c r="X85" s="336"/>
      <c r="Y85" s="336"/>
      <c r="Z85" s="336"/>
      <c r="AA85" s="336"/>
      <c r="AB85" s="336"/>
      <c r="AC85" s="336"/>
      <c r="AD85" s="349"/>
    </row>
    <row r="86" spans="1:30" ht="13.5" customHeight="1">
      <c r="A86" s="31"/>
      <c r="B86" s="80"/>
      <c r="C86" s="109"/>
      <c r="D86" s="130">
        <f>B86*C25</f>
        <v>0</v>
      </c>
      <c r="E86" s="155"/>
      <c r="F86" s="177"/>
      <c r="G86" s="70"/>
      <c r="H86" s="70"/>
      <c r="I86" s="70"/>
      <c r="J86" s="40"/>
      <c r="K86" s="40"/>
      <c r="L86" s="268"/>
      <c r="M86" s="275"/>
      <c r="N86" s="275"/>
      <c r="O86" s="275"/>
      <c r="P86" s="275"/>
      <c r="Q86" s="275"/>
      <c r="R86" s="275"/>
      <c r="S86" s="275"/>
      <c r="T86" s="275"/>
      <c r="U86" s="40"/>
      <c r="V86" s="40"/>
      <c r="W86" s="40"/>
      <c r="X86" s="336"/>
      <c r="Y86" s="336"/>
      <c r="Z86" s="336"/>
      <c r="AA86" s="336"/>
      <c r="AB86" s="336"/>
      <c r="AC86" s="336"/>
      <c r="AD86" s="349"/>
    </row>
    <row r="87" spans="1:30" ht="13.5" customHeight="1">
      <c r="A87" s="31"/>
      <c r="B87" s="80"/>
      <c r="C87" s="109"/>
      <c r="D87" s="130">
        <f>B87*C25</f>
        <v>0</v>
      </c>
      <c r="E87" s="155"/>
      <c r="F87" s="177"/>
      <c r="G87" s="70"/>
      <c r="H87" s="70"/>
      <c r="I87" s="70"/>
      <c r="J87" s="40"/>
      <c r="K87" s="40"/>
      <c r="L87" s="268"/>
      <c r="M87" s="275"/>
      <c r="N87" s="275"/>
      <c r="O87" s="275"/>
      <c r="P87" s="275"/>
      <c r="Q87" s="275"/>
      <c r="R87" s="275"/>
      <c r="S87" s="275"/>
      <c r="T87" s="275"/>
      <c r="U87" s="40"/>
      <c r="V87" s="40"/>
      <c r="W87" s="40"/>
      <c r="X87" s="336"/>
      <c r="Y87" s="336"/>
      <c r="Z87" s="336"/>
      <c r="AA87" s="336"/>
      <c r="AB87" s="336"/>
      <c r="AC87" s="336"/>
      <c r="AD87" s="349"/>
    </row>
    <row r="88" spans="1:30" ht="13.5" customHeight="1">
      <c r="A88" s="31"/>
      <c r="B88" s="82"/>
      <c r="C88" s="110"/>
      <c r="D88" s="131">
        <f>B88*C25</f>
        <v>0</v>
      </c>
      <c r="E88" s="156"/>
      <c r="F88" s="178"/>
      <c r="G88" s="70"/>
      <c r="H88" s="70"/>
      <c r="I88" s="70"/>
      <c r="J88" s="40"/>
      <c r="K88" s="40"/>
      <c r="L88" s="268"/>
      <c r="M88" s="275"/>
      <c r="N88" s="275"/>
      <c r="O88" s="275"/>
      <c r="P88" s="275"/>
      <c r="Q88" s="275"/>
      <c r="R88" s="275"/>
      <c r="S88" s="275"/>
      <c r="T88" s="275"/>
      <c r="U88" s="40"/>
      <c r="V88" s="40"/>
      <c r="W88" s="40"/>
      <c r="X88" s="336"/>
      <c r="Y88" s="336"/>
      <c r="Z88" s="336"/>
      <c r="AA88" s="336"/>
      <c r="AB88" s="336"/>
      <c r="AC88" s="336"/>
      <c r="AD88" s="349"/>
    </row>
    <row r="89" spans="1:30" ht="13.5" customHeight="1">
      <c r="A89" s="33"/>
      <c r="B89" s="83" t="s">
        <v>292</v>
      </c>
      <c r="C89" s="111"/>
      <c r="D89" s="132">
        <f>SUM(D85:F88)</f>
        <v>0</v>
      </c>
      <c r="E89" s="157"/>
      <c r="F89" s="179"/>
      <c r="G89" s="40"/>
      <c r="H89" s="70"/>
      <c r="I89" s="70"/>
      <c r="J89" s="40"/>
      <c r="K89" s="40"/>
      <c r="L89" s="268"/>
      <c r="M89" s="275"/>
      <c r="N89" s="275"/>
      <c r="O89" s="275"/>
      <c r="P89" s="275"/>
      <c r="Q89" s="275"/>
      <c r="R89" s="275"/>
      <c r="S89" s="275"/>
      <c r="T89" s="275"/>
      <c r="U89" s="40"/>
      <c r="V89" s="40"/>
      <c r="W89" s="40"/>
      <c r="X89" s="336"/>
      <c r="Y89" s="336"/>
      <c r="Z89" s="336"/>
      <c r="AA89" s="336"/>
      <c r="AB89" s="336"/>
      <c r="AC89" s="336"/>
      <c r="AD89" s="349"/>
    </row>
    <row r="90" spans="1:30" ht="11.25" customHeight="1"/>
    <row r="91" spans="1:30" ht="27.75" customHeight="1">
      <c r="A91" s="38" t="s">
        <v>30</v>
      </c>
      <c r="B91" s="84"/>
      <c r="C91" s="112"/>
      <c r="D91" s="88" t="s">
        <v>41</v>
      </c>
      <c r="E91" s="30" t="s">
        <v>291</v>
      </c>
      <c r="F91" s="30"/>
      <c r="G91" s="189" t="s">
        <v>64</v>
      </c>
      <c r="H91" s="207" t="s">
        <v>227</v>
      </c>
      <c r="I91" s="207"/>
      <c r="J91" s="207"/>
      <c r="K91" s="207"/>
    </row>
    <row r="92" spans="1:30">
      <c r="A92" s="39">
        <f>D89</f>
        <v>0</v>
      </c>
      <c r="B92" s="85"/>
      <c r="C92" s="113"/>
      <c r="D92" s="88" t="s">
        <v>41</v>
      </c>
      <c r="E92" s="88">
        <f>K84</f>
        <v>0</v>
      </c>
      <c r="F92" s="88"/>
      <c r="G92" s="189" t="s">
        <v>64</v>
      </c>
      <c r="H92" s="122">
        <f>A92*E92</f>
        <v>0</v>
      </c>
      <c r="I92" s="122"/>
      <c r="J92" s="122"/>
      <c r="K92" s="122"/>
    </row>
    <row r="93" spans="1:30">
      <c r="A93" s="40"/>
      <c r="B93" s="40"/>
      <c r="C93" s="40"/>
      <c r="D93" s="40"/>
      <c r="E93" s="40"/>
      <c r="F93" s="40"/>
      <c r="G93" s="40"/>
      <c r="H93" s="40"/>
      <c r="I93" s="40"/>
      <c r="J93" s="40"/>
      <c r="K93" s="40"/>
    </row>
    <row r="94" spans="1:30">
      <c r="A94" s="37" t="s">
        <v>225</v>
      </c>
      <c r="B94" s="40"/>
      <c r="C94" s="40"/>
      <c r="D94" s="40"/>
      <c r="E94" s="40"/>
      <c r="F94" s="40"/>
      <c r="G94" s="40"/>
      <c r="H94" s="40"/>
      <c r="I94" s="40"/>
      <c r="J94" s="40"/>
      <c r="K94" s="40"/>
    </row>
    <row r="95" spans="1:30" ht="14.25">
      <c r="A95" s="2" t="s">
        <v>43</v>
      </c>
      <c r="B95" s="40"/>
      <c r="C95" s="40"/>
      <c r="D95" s="40"/>
      <c r="E95" s="40"/>
      <c r="F95" s="40"/>
      <c r="G95" s="40"/>
      <c r="H95" s="40"/>
      <c r="I95" s="40"/>
      <c r="J95" s="40"/>
      <c r="K95" s="40"/>
    </row>
    <row r="96" spans="1:30" ht="27" customHeight="1">
      <c r="A96" s="30" t="s">
        <v>269</v>
      </c>
      <c r="B96" s="30" t="s">
        <v>282</v>
      </c>
      <c r="C96" s="108"/>
      <c r="D96" s="56" t="s">
        <v>188</v>
      </c>
      <c r="E96" s="56"/>
      <c r="F96" s="56"/>
      <c r="G96" s="171"/>
      <c r="H96" s="206" t="s">
        <v>289</v>
      </c>
      <c r="I96" s="223"/>
      <c r="J96" s="241"/>
      <c r="K96" s="250"/>
      <c r="L96" s="267"/>
      <c r="M96" s="101"/>
      <c r="N96" s="101"/>
      <c r="O96" s="101"/>
      <c r="P96" s="60"/>
      <c r="Q96" s="60"/>
      <c r="R96" s="275"/>
      <c r="S96" s="275"/>
      <c r="T96" s="275"/>
      <c r="U96" s="40"/>
      <c r="V96" s="40"/>
      <c r="W96" s="40"/>
      <c r="X96" s="336"/>
      <c r="Y96" s="336"/>
      <c r="Z96" s="336"/>
      <c r="AA96" s="336"/>
      <c r="AB96" s="336"/>
      <c r="AC96" s="336"/>
      <c r="AD96" s="349"/>
    </row>
    <row r="97" spans="1:30" ht="13.5" customHeight="1">
      <c r="A97" s="31"/>
      <c r="B97" s="80"/>
      <c r="C97" s="109"/>
      <c r="D97" s="130">
        <f>B97*C23</f>
        <v>0</v>
      </c>
      <c r="E97" s="155"/>
      <c r="F97" s="177"/>
      <c r="G97" s="70"/>
      <c r="H97" s="70"/>
      <c r="I97" s="70"/>
      <c r="J97" s="40"/>
      <c r="K97" s="40"/>
      <c r="L97" s="268"/>
      <c r="M97" s="277"/>
      <c r="N97" s="275"/>
      <c r="O97" s="275"/>
      <c r="P97" s="275"/>
      <c r="Q97" s="275"/>
      <c r="R97" s="275"/>
      <c r="S97" s="275"/>
      <c r="T97" s="275"/>
      <c r="U97" s="40"/>
      <c r="V97" s="40"/>
      <c r="W97" s="40"/>
      <c r="X97" s="336"/>
      <c r="Y97" s="336"/>
      <c r="Z97" s="336"/>
      <c r="AA97" s="336"/>
      <c r="AB97" s="336"/>
      <c r="AC97" s="336"/>
      <c r="AD97" s="349"/>
    </row>
    <row r="98" spans="1:30" ht="13.5" customHeight="1">
      <c r="A98" s="31"/>
      <c r="B98" s="80"/>
      <c r="C98" s="109"/>
      <c r="D98" s="130">
        <f>B98*C23</f>
        <v>0</v>
      </c>
      <c r="E98" s="155"/>
      <c r="F98" s="177"/>
      <c r="G98" s="70"/>
      <c r="H98" s="70"/>
      <c r="I98" s="70"/>
      <c r="J98" s="40"/>
      <c r="K98" s="40"/>
      <c r="L98" s="268"/>
      <c r="M98" s="275"/>
      <c r="N98" s="275"/>
      <c r="O98" s="275"/>
      <c r="P98" s="275"/>
      <c r="Q98" s="275"/>
      <c r="R98" s="275"/>
      <c r="S98" s="275"/>
      <c r="T98" s="275"/>
      <c r="U98" s="40"/>
      <c r="V98" s="40"/>
      <c r="W98" s="40"/>
      <c r="X98" s="336"/>
      <c r="Y98" s="336"/>
      <c r="Z98" s="336"/>
      <c r="AA98" s="336"/>
      <c r="AB98" s="336"/>
      <c r="AC98" s="336"/>
      <c r="AD98" s="349"/>
    </row>
    <row r="99" spans="1:30" ht="13.5" customHeight="1">
      <c r="A99" s="31"/>
      <c r="B99" s="80"/>
      <c r="C99" s="109"/>
      <c r="D99" s="130">
        <f>B99*C23</f>
        <v>0</v>
      </c>
      <c r="E99" s="155"/>
      <c r="F99" s="177"/>
      <c r="G99" s="70"/>
      <c r="H99" s="70"/>
      <c r="I99" s="70"/>
      <c r="J99" s="40"/>
      <c r="K99" s="40"/>
      <c r="L99" s="268"/>
      <c r="M99" s="275"/>
      <c r="N99" s="275"/>
      <c r="O99" s="275"/>
      <c r="P99" s="275"/>
      <c r="Q99" s="275"/>
      <c r="R99" s="275"/>
      <c r="S99" s="275"/>
      <c r="T99" s="275"/>
      <c r="U99" s="40"/>
      <c r="V99" s="40"/>
      <c r="W99" s="40"/>
      <c r="X99" s="336"/>
      <c r="Y99" s="336"/>
      <c r="Z99" s="336"/>
      <c r="AA99" s="336"/>
      <c r="AB99" s="336"/>
      <c r="AC99" s="336"/>
      <c r="AD99" s="349"/>
    </row>
    <row r="100" spans="1:30" ht="13.5" customHeight="1">
      <c r="A100" s="31"/>
      <c r="B100" s="82"/>
      <c r="C100" s="110"/>
      <c r="D100" s="131">
        <f>B100*C23</f>
        <v>0</v>
      </c>
      <c r="E100" s="156"/>
      <c r="F100" s="178"/>
      <c r="G100" s="70"/>
      <c r="H100" s="70"/>
      <c r="I100" s="70"/>
      <c r="J100" s="40"/>
      <c r="K100" s="40"/>
      <c r="L100" s="268"/>
      <c r="M100" s="275"/>
      <c r="N100" s="275"/>
      <c r="O100" s="275"/>
      <c r="P100" s="275"/>
      <c r="Q100" s="275"/>
      <c r="R100" s="275"/>
      <c r="S100" s="275"/>
      <c r="T100" s="275"/>
      <c r="U100" s="40"/>
      <c r="V100" s="40"/>
      <c r="W100" s="40"/>
      <c r="X100" s="336"/>
      <c r="Y100" s="336"/>
      <c r="Z100" s="336"/>
      <c r="AA100" s="336"/>
      <c r="AB100" s="336"/>
      <c r="AC100" s="336"/>
      <c r="AD100" s="349"/>
    </row>
    <row r="101" spans="1:30" ht="13.5" customHeight="1">
      <c r="A101" s="33"/>
      <c r="B101" s="83" t="s">
        <v>293</v>
      </c>
      <c r="C101" s="111"/>
      <c r="D101" s="132">
        <f>SUM(D97:F100)</f>
        <v>0</v>
      </c>
      <c r="E101" s="157"/>
      <c r="F101" s="179"/>
      <c r="G101" s="40"/>
      <c r="H101" s="70"/>
      <c r="I101" s="70"/>
      <c r="J101" s="40"/>
      <c r="K101" s="40"/>
      <c r="L101" s="268"/>
      <c r="M101" s="275"/>
      <c r="N101" s="275"/>
      <c r="O101" s="275"/>
      <c r="P101" s="275"/>
      <c r="Q101" s="275"/>
      <c r="R101" s="275"/>
      <c r="S101" s="275"/>
      <c r="T101" s="275"/>
      <c r="U101" s="40"/>
      <c r="V101" s="40"/>
      <c r="W101" s="40"/>
      <c r="X101" s="336"/>
      <c r="Y101" s="336"/>
      <c r="Z101" s="336"/>
      <c r="AA101" s="336"/>
      <c r="AB101" s="336"/>
      <c r="AC101" s="336"/>
      <c r="AD101" s="349"/>
    </row>
    <row r="102" spans="1:30" ht="11.25" customHeight="1"/>
    <row r="103" spans="1:30" ht="27.75" customHeight="1">
      <c r="A103" s="38" t="s">
        <v>114</v>
      </c>
      <c r="B103" s="84"/>
      <c r="C103" s="112"/>
      <c r="D103" s="88" t="s">
        <v>41</v>
      </c>
      <c r="E103" s="30" t="s">
        <v>290</v>
      </c>
      <c r="F103" s="30"/>
      <c r="G103" s="189" t="s">
        <v>64</v>
      </c>
      <c r="H103" s="207" t="s">
        <v>288</v>
      </c>
      <c r="I103" s="207"/>
      <c r="J103" s="207"/>
      <c r="K103" s="207"/>
    </row>
    <row r="104" spans="1:30">
      <c r="A104" s="39">
        <f>D101</f>
        <v>0</v>
      </c>
      <c r="B104" s="85"/>
      <c r="C104" s="113"/>
      <c r="D104" s="88" t="s">
        <v>41</v>
      </c>
      <c r="E104" s="88">
        <f>K96</f>
        <v>0</v>
      </c>
      <c r="F104" s="88"/>
      <c r="G104" s="189" t="s">
        <v>64</v>
      </c>
      <c r="H104" s="122">
        <f>A104*E104</f>
        <v>0</v>
      </c>
      <c r="I104" s="122"/>
      <c r="J104" s="122"/>
      <c r="K104" s="122"/>
    </row>
    <row r="105" spans="1:30">
      <c r="A105" s="40"/>
      <c r="B105" s="40"/>
      <c r="C105" s="40"/>
      <c r="D105" s="40"/>
      <c r="E105" s="40"/>
      <c r="F105" s="40"/>
      <c r="G105" s="40"/>
      <c r="H105" s="40"/>
      <c r="I105" s="40"/>
      <c r="J105" s="40"/>
      <c r="K105" s="40"/>
    </row>
    <row r="106" spans="1:30">
      <c r="A106" s="37" t="s">
        <v>281</v>
      </c>
      <c r="B106" s="40"/>
      <c r="C106" s="40"/>
      <c r="D106" s="40"/>
      <c r="E106" s="40"/>
      <c r="F106" s="40"/>
      <c r="G106" s="40"/>
      <c r="H106" s="40"/>
      <c r="I106" s="40"/>
      <c r="J106" s="40"/>
      <c r="K106" s="40"/>
    </row>
    <row r="107" spans="1:30" ht="14.25">
      <c r="A107" s="2" t="s">
        <v>43</v>
      </c>
      <c r="B107" s="40"/>
      <c r="C107" s="40"/>
      <c r="D107" s="40"/>
      <c r="E107" s="40"/>
      <c r="F107" s="40"/>
      <c r="G107" s="40"/>
      <c r="H107" s="40"/>
      <c r="I107" s="40"/>
      <c r="J107" s="40"/>
      <c r="K107" s="40"/>
    </row>
    <row r="108" spans="1:30" ht="27" customHeight="1">
      <c r="A108" s="30" t="s">
        <v>269</v>
      </c>
      <c r="B108" s="30" t="s">
        <v>284</v>
      </c>
      <c r="C108" s="108"/>
      <c r="D108" s="56" t="s">
        <v>192</v>
      </c>
      <c r="E108" s="56"/>
      <c r="F108" s="56"/>
      <c r="G108" s="171"/>
      <c r="H108" s="206" t="s">
        <v>39</v>
      </c>
      <c r="I108" s="223"/>
      <c r="J108" s="241"/>
      <c r="K108" s="250"/>
      <c r="L108" s="267"/>
      <c r="M108" s="101"/>
      <c r="N108" s="101"/>
      <c r="O108" s="101"/>
      <c r="P108" s="60"/>
      <c r="Q108" s="60"/>
      <c r="R108" s="275"/>
      <c r="S108" s="275"/>
      <c r="T108" s="275"/>
      <c r="U108" s="40"/>
      <c r="V108" s="40"/>
      <c r="W108" s="40"/>
      <c r="X108" s="336"/>
      <c r="Y108" s="336"/>
      <c r="Z108" s="336"/>
      <c r="AA108" s="336"/>
      <c r="AB108" s="336"/>
      <c r="AC108" s="336"/>
      <c r="AD108" s="349"/>
    </row>
    <row r="109" spans="1:30" ht="13.5" customHeight="1">
      <c r="A109" s="31"/>
      <c r="B109" s="80"/>
      <c r="C109" s="109"/>
      <c r="D109" s="130">
        <f>B109*C24</f>
        <v>0</v>
      </c>
      <c r="E109" s="155"/>
      <c r="F109" s="177"/>
      <c r="G109" s="70"/>
      <c r="H109" s="70"/>
      <c r="I109" s="70"/>
      <c r="J109" s="40"/>
      <c r="K109" s="40"/>
      <c r="L109" s="268"/>
      <c r="M109" s="277"/>
      <c r="N109" s="275"/>
      <c r="O109" s="275"/>
      <c r="P109" s="275"/>
      <c r="Q109" s="275"/>
      <c r="R109" s="275"/>
      <c r="S109" s="275"/>
      <c r="T109" s="275"/>
      <c r="U109" s="40"/>
      <c r="V109" s="40"/>
      <c r="W109" s="40"/>
      <c r="X109" s="336"/>
      <c r="Y109" s="336"/>
      <c r="Z109" s="336"/>
      <c r="AA109" s="336"/>
      <c r="AB109" s="336"/>
      <c r="AC109" s="336"/>
      <c r="AD109" s="349"/>
    </row>
    <row r="110" spans="1:30" ht="13.5" customHeight="1">
      <c r="A110" s="31"/>
      <c r="B110" s="80"/>
      <c r="C110" s="109"/>
      <c r="D110" s="130">
        <f>B110*C24</f>
        <v>0</v>
      </c>
      <c r="E110" s="155"/>
      <c r="F110" s="177"/>
      <c r="G110" s="70"/>
      <c r="H110" s="70"/>
      <c r="I110" s="70"/>
      <c r="J110" s="40"/>
      <c r="K110" s="40"/>
      <c r="L110" s="268"/>
      <c r="M110" s="275"/>
      <c r="N110" s="275"/>
      <c r="O110" s="275"/>
      <c r="P110" s="275"/>
      <c r="Q110" s="275"/>
      <c r="R110" s="275"/>
      <c r="S110" s="275"/>
      <c r="T110" s="275"/>
      <c r="U110" s="40"/>
      <c r="V110" s="40"/>
      <c r="W110" s="40"/>
      <c r="X110" s="336"/>
      <c r="Y110" s="336"/>
      <c r="Z110" s="336"/>
      <c r="AA110" s="336"/>
      <c r="AB110" s="336"/>
      <c r="AC110" s="336"/>
      <c r="AD110" s="349"/>
    </row>
    <row r="111" spans="1:30" ht="13.5" customHeight="1">
      <c r="A111" s="31"/>
      <c r="B111" s="80"/>
      <c r="C111" s="109"/>
      <c r="D111" s="130">
        <f>B111*C24</f>
        <v>0</v>
      </c>
      <c r="E111" s="155"/>
      <c r="F111" s="177"/>
      <c r="G111" s="70"/>
      <c r="H111" s="70"/>
      <c r="I111" s="70"/>
      <c r="J111" s="40"/>
      <c r="K111" s="40"/>
      <c r="L111" s="268"/>
      <c r="M111" s="275"/>
      <c r="N111" s="275"/>
      <c r="O111" s="275"/>
      <c r="P111" s="275"/>
      <c r="Q111" s="275"/>
      <c r="R111" s="275"/>
      <c r="S111" s="275"/>
      <c r="T111" s="275"/>
      <c r="U111" s="40"/>
      <c r="V111" s="40"/>
      <c r="W111" s="40"/>
      <c r="X111" s="336"/>
      <c r="Y111" s="336"/>
      <c r="Z111" s="336"/>
      <c r="AA111" s="336"/>
      <c r="AB111" s="336"/>
      <c r="AC111" s="336"/>
      <c r="AD111" s="349"/>
    </row>
    <row r="112" spans="1:30" ht="13.5" customHeight="1">
      <c r="A112" s="31"/>
      <c r="B112" s="82"/>
      <c r="C112" s="110"/>
      <c r="D112" s="131">
        <f>B112*C24</f>
        <v>0</v>
      </c>
      <c r="E112" s="156"/>
      <c r="F112" s="178"/>
      <c r="G112" s="70"/>
      <c r="H112" s="70"/>
      <c r="I112" s="70"/>
      <c r="J112" s="40"/>
      <c r="K112" s="40"/>
      <c r="L112" s="268"/>
      <c r="M112" s="275"/>
      <c r="N112" s="275"/>
      <c r="O112" s="275"/>
      <c r="P112" s="275"/>
      <c r="Q112" s="275"/>
      <c r="R112" s="275"/>
      <c r="S112" s="275"/>
      <c r="T112" s="275"/>
      <c r="U112" s="40"/>
      <c r="V112" s="40"/>
      <c r="W112" s="40"/>
      <c r="X112" s="336"/>
      <c r="Y112" s="336"/>
      <c r="Z112" s="336"/>
      <c r="AA112" s="336"/>
      <c r="AB112" s="336"/>
      <c r="AC112" s="336"/>
      <c r="AD112" s="349"/>
    </row>
    <row r="113" spans="1:30" ht="13.5" customHeight="1">
      <c r="A113" s="33"/>
      <c r="B113" s="83" t="s">
        <v>271</v>
      </c>
      <c r="C113" s="111"/>
      <c r="D113" s="132">
        <f>SUM(D109:F112)</f>
        <v>0</v>
      </c>
      <c r="E113" s="157"/>
      <c r="F113" s="179"/>
      <c r="G113" s="40"/>
      <c r="H113" s="70"/>
      <c r="I113" s="70"/>
      <c r="J113" s="40"/>
      <c r="K113" s="40"/>
      <c r="L113" s="268"/>
      <c r="M113" s="275"/>
      <c r="N113" s="275"/>
      <c r="O113" s="275"/>
      <c r="P113" s="275"/>
      <c r="Q113" s="275"/>
      <c r="R113" s="275"/>
      <c r="S113" s="275"/>
      <c r="T113" s="275"/>
      <c r="U113" s="40"/>
      <c r="V113" s="40"/>
      <c r="W113" s="40"/>
      <c r="X113" s="336"/>
      <c r="Y113" s="336"/>
      <c r="Z113" s="336"/>
      <c r="AA113" s="336"/>
      <c r="AB113" s="336"/>
      <c r="AC113" s="336"/>
      <c r="AD113" s="349"/>
    </row>
    <row r="114" spans="1:30" ht="11.25" customHeight="1"/>
    <row r="115" spans="1:30" ht="27.75" customHeight="1">
      <c r="A115" s="38" t="s">
        <v>294</v>
      </c>
      <c r="B115" s="84"/>
      <c r="C115" s="112"/>
      <c r="D115" s="88" t="s">
        <v>41</v>
      </c>
      <c r="E115" s="30" t="s">
        <v>233</v>
      </c>
      <c r="F115" s="30"/>
      <c r="G115" s="189" t="s">
        <v>64</v>
      </c>
      <c r="H115" s="207" t="s">
        <v>11</v>
      </c>
      <c r="I115" s="207"/>
      <c r="J115" s="207"/>
      <c r="K115" s="207"/>
    </row>
    <row r="116" spans="1:30">
      <c r="A116" s="39">
        <f>D113</f>
        <v>0</v>
      </c>
      <c r="B116" s="85"/>
      <c r="C116" s="113"/>
      <c r="D116" s="88" t="s">
        <v>41</v>
      </c>
      <c r="E116" s="88">
        <f>K108</f>
        <v>0</v>
      </c>
      <c r="F116" s="88"/>
      <c r="G116" s="189" t="s">
        <v>64</v>
      </c>
      <c r="H116" s="122">
        <f>A116*E116</f>
        <v>0</v>
      </c>
      <c r="I116" s="122"/>
      <c r="J116" s="122"/>
      <c r="K116" s="122"/>
    </row>
    <row r="117" spans="1:30" ht="14.25">
      <c r="A117" s="40"/>
      <c r="B117" s="40"/>
      <c r="C117" s="40"/>
      <c r="D117" s="40"/>
      <c r="E117" s="40"/>
      <c r="F117" s="40"/>
      <c r="G117" s="40"/>
      <c r="H117" s="40"/>
      <c r="I117" s="40"/>
      <c r="J117" s="40"/>
      <c r="K117" s="40"/>
    </row>
    <row r="118" spans="1:30" ht="14.25">
      <c r="C118" s="107" t="s">
        <v>296</v>
      </c>
      <c r="D118" s="129"/>
      <c r="E118" s="129"/>
      <c r="F118" s="129"/>
      <c r="G118" s="129"/>
      <c r="H118" s="205">
        <f>H92+H104+H116</f>
        <v>0</v>
      </c>
      <c r="I118" s="40"/>
      <c r="J118" s="40"/>
      <c r="K118" s="40"/>
    </row>
    <row r="119" spans="1:30">
      <c r="A119" s="36"/>
      <c r="B119" s="36"/>
      <c r="C119" s="36"/>
      <c r="D119" s="36"/>
      <c r="E119" s="36"/>
      <c r="F119" s="36"/>
      <c r="G119" s="36"/>
      <c r="H119" s="36"/>
      <c r="I119" s="36"/>
      <c r="J119" s="36"/>
      <c r="K119" s="36"/>
      <c r="L119" s="36"/>
      <c r="M119" s="36"/>
      <c r="N119" s="36"/>
      <c r="O119" s="36"/>
      <c r="P119" s="36"/>
      <c r="Q119" s="36"/>
      <c r="R119" s="36"/>
      <c r="S119" s="36"/>
      <c r="T119" s="36"/>
      <c r="U119" s="36"/>
    </row>
    <row r="120" spans="1:30">
      <c r="A120" s="35" t="s">
        <v>167</v>
      </c>
      <c r="B120" s="36"/>
      <c r="C120" s="36"/>
      <c r="D120" s="36"/>
      <c r="E120" s="36"/>
      <c r="F120" s="36"/>
      <c r="G120" s="36"/>
      <c r="H120" s="36"/>
      <c r="I120" s="36"/>
      <c r="J120" s="36"/>
      <c r="K120" s="36"/>
      <c r="L120" s="36"/>
      <c r="M120" s="36"/>
      <c r="N120" s="36"/>
      <c r="O120" s="36"/>
      <c r="P120" s="36"/>
      <c r="Q120" s="36"/>
      <c r="R120" s="36"/>
      <c r="S120" s="36"/>
      <c r="T120" s="36"/>
      <c r="U120" s="36"/>
    </row>
    <row r="121" spans="1:30">
      <c r="A121" s="2" t="s">
        <v>43</v>
      </c>
      <c r="B121" s="36"/>
      <c r="C121" s="36"/>
      <c r="D121" s="36"/>
      <c r="E121" s="36"/>
      <c r="F121" s="36"/>
      <c r="G121" s="36"/>
      <c r="H121" s="36"/>
      <c r="I121" s="36"/>
      <c r="J121" s="36"/>
      <c r="K121" s="36"/>
      <c r="L121" s="36"/>
      <c r="M121" s="36"/>
      <c r="N121" s="36"/>
      <c r="O121" s="36"/>
      <c r="P121" s="36"/>
      <c r="Q121" s="36"/>
      <c r="R121" s="36"/>
      <c r="S121" s="36"/>
      <c r="T121" s="36"/>
      <c r="U121" s="36"/>
    </row>
    <row r="122" spans="1:30">
      <c r="A122" s="41" t="s">
        <v>121</v>
      </c>
      <c r="B122" s="41"/>
      <c r="C122" s="41"/>
      <c r="D122" s="41"/>
      <c r="E122" s="41"/>
      <c r="F122" s="41"/>
      <c r="G122" s="41"/>
      <c r="H122" s="41"/>
      <c r="I122" s="41"/>
      <c r="J122" s="41"/>
      <c r="K122" s="41"/>
      <c r="L122" s="36"/>
      <c r="M122" s="36"/>
      <c r="N122" s="36"/>
      <c r="O122" s="36"/>
      <c r="P122" s="36"/>
      <c r="Q122" s="36"/>
      <c r="R122" s="36"/>
      <c r="S122" s="36"/>
      <c r="T122" s="36"/>
      <c r="U122" s="36"/>
    </row>
    <row r="123" spans="1:30">
      <c r="A123" s="36" t="s">
        <v>122</v>
      </c>
      <c r="B123" s="36"/>
      <c r="C123" s="36"/>
      <c r="D123" s="36"/>
      <c r="E123" s="36"/>
      <c r="F123" s="36"/>
      <c r="G123" s="36"/>
      <c r="H123" s="36"/>
      <c r="I123" s="36"/>
      <c r="J123" s="36"/>
      <c r="K123" s="36"/>
      <c r="L123" s="36"/>
      <c r="M123" s="36"/>
      <c r="N123" s="36"/>
      <c r="O123" s="36"/>
      <c r="P123" s="36"/>
      <c r="Q123" s="36"/>
      <c r="R123" s="36"/>
      <c r="S123" s="36"/>
      <c r="T123" s="36"/>
      <c r="U123" s="36"/>
    </row>
    <row r="124" spans="1:30">
      <c r="A124" s="36" t="s">
        <v>123</v>
      </c>
      <c r="B124" s="36"/>
      <c r="C124" s="36"/>
      <c r="D124" s="36"/>
      <c r="E124" s="36"/>
      <c r="F124" s="36"/>
      <c r="G124" s="36"/>
      <c r="H124" s="36"/>
      <c r="I124" s="36"/>
      <c r="J124" s="36"/>
      <c r="K124" s="36"/>
      <c r="L124" s="36"/>
      <c r="M124" s="36"/>
      <c r="N124" s="36"/>
      <c r="O124" s="36"/>
      <c r="P124" s="36"/>
      <c r="Q124" s="36"/>
      <c r="R124" s="36"/>
      <c r="S124" s="36"/>
      <c r="T124" s="36"/>
      <c r="U124" s="36"/>
    </row>
    <row r="125" spans="1:30">
      <c r="A125" s="36" t="s">
        <v>65</v>
      </c>
      <c r="B125" s="36"/>
      <c r="C125" s="36"/>
      <c r="D125" s="36"/>
      <c r="E125" s="36"/>
      <c r="F125" s="36"/>
      <c r="G125" s="36"/>
      <c r="H125" s="36"/>
      <c r="I125" s="36"/>
      <c r="J125" s="36"/>
      <c r="K125" s="36"/>
      <c r="L125" s="36"/>
      <c r="M125" s="36"/>
      <c r="N125" s="36"/>
      <c r="O125" s="36"/>
      <c r="P125" s="36"/>
      <c r="Q125" s="36"/>
      <c r="R125" s="36"/>
      <c r="S125" s="36"/>
      <c r="T125" s="36"/>
      <c r="U125" s="36"/>
    </row>
    <row r="126" spans="1:30">
      <c r="A126" s="36" t="s">
        <v>59</v>
      </c>
      <c r="B126" s="36"/>
      <c r="C126" s="36"/>
      <c r="D126" s="36"/>
      <c r="E126" s="36"/>
      <c r="F126" s="36"/>
      <c r="G126" s="36"/>
      <c r="H126" s="36"/>
      <c r="I126" s="36"/>
      <c r="J126" s="36"/>
      <c r="K126" s="36"/>
      <c r="L126" s="36"/>
      <c r="M126" s="36"/>
      <c r="N126" s="36"/>
      <c r="O126" s="36"/>
      <c r="P126" s="36"/>
      <c r="Q126" s="36"/>
      <c r="R126" s="36"/>
      <c r="S126" s="36"/>
      <c r="T126" s="36"/>
      <c r="U126" s="36"/>
    </row>
    <row r="127" spans="1:30">
      <c r="A127" s="36" t="s">
        <v>66</v>
      </c>
      <c r="B127" s="36"/>
      <c r="C127" s="36"/>
      <c r="D127" s="36"/>
      <c r="E127" s="36"/>
      <c r="F127" s="36"/>
      <c r="G127" s="190"/>
      <c r="H127" s="190"/>
      <c r="I127" s="36"/>
      <c r="J127" s="36"/>
      <c r="K127" s="36"/>
      <c r="L127" s="36"/>
      <c r="M127" s="36"/>
      <c r="N127" s="36"/>
      <c r="O127" s="36"/>
      <c r="P127" s="36"/>
      <c r="Q127" s="36"/>
      <c r="R127" s="36"/>
      <c r="S127" s="36"/>
      <c r="T127" s="36"/>
      <c r="U127" s="36"/>
    </row>
    <row r="128" spans="1:30" ht="37.5" customHeight="1">
      <c r="A128" s="30" t="s">
        <v>29</v>
      </c>
      <c r="B128" s="30"/>
      <c r="C128" s="30" t="s">
        <v>214</v>
      </c>
      <c r="D128" s="50" t="s">
        <v>215</v>
      </c>
      <c r="E128" s="50"/>
      <c r="F128" s="36"/>
      <c r="G128" s="36"/>
      <c r="H128" s="36"/>
      <c r="I128" s="36"/>
      <c r="J128" s="36"/>
      <c r="K128" s="36"/>
      <c r="L128" s="36"/>
      <c r="M128" s="36"/>
      <c r="N128" s="36"/>
      <c r="O128" s="36"/>
      <c r="P128" s="36"/>
      <c r="Q128" s="36"/>
      <c r="R128" s="36"/>
      <c r="S128" s="36"/>
      <c r="T128" s="36"/>
      <c r="U128" s="36"/>
    </row>
    <row r="129" spans="1:30">
      <c r="A129" s="42"/>
      <c r="B129" s="86"/>
      <c r="C129" s="115">
        <f>P6</f>
        <v>0</v>
      </c>
      <c r="D129" s="134">
        <f>IFERROR(A129*C129/AA6*K84*0.28,0)</f>
        <v>0</v>
      </c>
      <c r="E129" s="158"/>
      <c r="F129" s="36"/>
      <c r="G129" s="191"/>
      <c r="H129" s="135"/>
      <c r="I129" s="36"/>
      <c r="J129" s="36"/>
      <c r="K129" s="36"/>
      <c r="L129" s="36"/>
      <c r="M129" s="36"/>
      <c r="N129" s="36"/>
      <c r="O129" s="36"/>
      <c r="P129" s="36"/>
      <c r="Q129" s="36"/>
      <c r="R129" s="36"/>
      <c r="S129" s="36"/>
      <c r="T129" s="36"/>
      <c r="U129" s="36"/>
    </row>
    <row r="130" spans="1:30">
      <c r="A130" s="43" t="s">
        <v>125</v>
      </c>
      <c r="B130" s="87"/>
      <c r="C130" s="116"/>
      <c r="D130" s="135"/>
      <c r="E130" s="135"/>
      <c r="F130" s="36"/>
      <c r="G130" s="135"/>
      <c r="H130" s="135"/>
      <c r="I130" s="36"/>
      <c r="J130" s="36"/>
      <c r="K130" s="36"/>
      <c r="L130" s="36"/>
      <c r="M130" s="36"/>
      <c r="N130" s="36"/>
      <c r="O130" s="36"/>
      <c r="P130" s="36"/>
      <c r="Q130" s="36"/>
      <c r="R130" s="36"/>
      <c r="S130" s="36"/>
      <c r="T130" s="36"/>
      <c r="U130" s="36"/>
    </row>
    <row r="131" spans="1:30">
      <c r="A131" s="44" t="s">
        <v>67</v>
      </c>
      <c r="B131" s="36"/>
      <c r="C131" s="36"/>
      <c r="D131" s="36"/>
      <c r="E131" s="36"/>
      <c r="F131" s="36"/>
      <c r="G131" s="36"/>
      <c r="H131" s="36"/>
      <c r="I131" s="184"/>
      <c r="J131" s="184"/>
      <c r="K131" s="36"/>
      <c r="L131" s="36"/>
      <c r="M131" s="36"/>
      <c r="N131" s="36"/>
      <c r="O131" s="36"/>
      <c r="P131" s="36"/>
      <c r="Q131" s="36"/>
      <c r="R131" s="36"/>
      <c r="S131" s="36"/>
      <c r="T131" s="36"/>
      <c r="U131" s="36"/>
    </row>
    <row r="132" spans="1:30" ht="14.25">
      <c r="A132" s="36" t="s">
        <v>48</v>
      </c>
      <c r="B132" s="36"/>
      <c r="C132" s="36"/>
      <c r="D132" s="36"/>
      <c r="E132" s="36"/>
      <c r="F132" s="36"/>
      <c r="G132" s="36"/>
      <c r="H132" s="36"/>
      <c r="I132" s="184" t="s">
        <v>97</v>
      </c>
      <c r="J132" s="184"/>
      <c r="K132" s="36"/>
      <c r="L132" s="36"/>
      <c r="M132" s="36"/>
      <c r="N132" s="36"/>
      <c r="O132" s="36"/>
      <c r="P132" s="36"/>
      <c r="Q132" s="36"/>
      <c r="R132" s="36"/>
      <c r="S132" s="36"/>
      <c r="T132" s="36"/>
      <c r="U132" s="36"/>
    </row>
    <row r="133" spans="1:30" ht="37.5" customHeight="1">
      <c r="A133" s="30" t="s">
        <v>71</v>
      </c>
      <c r="B133" s="30"/>
      <c r="C133" s="30" t="s">
        <v>214</v>
      </c>
      <c r="D133" s="50" t="s">
        <v>215</v>
      </c>
      <c r="E133" s="50"/>
      <c r="F133" s="36"/>
      <c r="G133" s="36"/>
      <c r="H133" s="36"/>
      <c r="I133" s="224" t="s">
        <v>229</v>
      </c>
      <c r="J133" s="242"/>
      <c r="K133" s="251"/>
      <c r="L133" s="36"/>
      <c r="M133" s="36"/>
      <c r="N133" s="36"/>
      <c r="O133" s="36"/>
      <c r="P133" s="36"/>
      <c r="Q133" s="36"/>
      <c r="R133" s="36"/>
      <c r="S133" s="36"/>
      <c r="T133" s="36"/>
      <c r="U133" s="36"/>
    </row>
    <row r="134" spans="1:30" ht="14.25">
      <c r="A134" s="45"/>
      <c r="B134" s="45"/>
      <c r="C134" s="115">
        <f>P6</f>
        <v>0</v>
      </c>
      <c r="D134" s="134">
        <f>IFERROR(A134*C134/AA6*K84*0.4,0)</f>
        <v>0</v>
      </c>
      <c r="E134" s="158"/>
      <c r="F134" s="36"/>
      <c r="G134" s="36"/>
      <c r="H134" s="36"/>
      <c r="I134" s="225">
        <f>D129+D134</f>
        <v>0</v>
      </c>
      <c r="J134" s="243"/>
      <c r="K134" s="252"/>
      <c r="L134" s="36"/>
      <c r="M134" s="36"/>
      <c r="N134" s="36"/>
      <c r="O134" s="36"/>
      <c r="P134" s="36"/>
      <c r="Q134" s="36"/>
      <c r="R134" s="36"/>
      <c r="S134" s="36"/>
      <c r="T134" s="36"/>
      <c r="U134" s="36"/>
    </row>
    <row r="135" spans="1:30">
      <c r="A135" s="36" t="s">
        <v>126</v>
      </c>
      <c r="B135" s="36"/>
      <c r="C135" s="36"/>
      <c r="D135" s="36"/>
      <c r="E135" s="36"/>
      <c r="F135" s="36"/>
      <c r="G135" s="36"/>
      <c r="H135" s="36"/>
      <c r="I135" s="36"/>
      <c r="J135" s="36"/>
      <c r="K135" s="36"/>
      <c r="L135" s="36"/>
      <c r="M135" s="36"/>
      <c r="N135" s="36"/>
      <c r="O135" s="36"/>
      <c r="P135" s="36"/>
      <c r="Q135" s="36"/>
      <c r="R135" s="36"/>
      <c r="S135" s="36"/>
      <c r="T135" s="36"/>
      <c r="U135" s="36"/>
    </row>
    <row r="136" spans="1:30">
      <c r="A136" s="44" t="s">
        <v>67</v>
      </c>
      <c r="B136" s="36"/>
      <c r="C136" s="36"/>
      <c r="D136" s="36"/>
      <c r="E136" s="36"/>
      <c r="F136" s="36"/>
      <c r="G136" s="36"/>
      <c r="H136" s="36"/>
      <c r="I136" s="36"/>
      <c r="J136" s="36"/>
      <c r="K136" s="36"/>
      <c r="L136" s="36"/>
      <c r="M136" s="36"/>
      <c r="N136" s="36"/>
      <c r="O136" s="36"/>
      <c r="P136" s="36"/>
      <c r="Q136" s="36"/>
      <c r="R136" s="36"/>
      <c r="S136" s="36"/>
      <c r="T136" s="36"/>
      <c r="U136" s="36"/>
    </row>
    <row r="137" spans="1:30">
      <c r="A137" s="44"/>
      <c r="B137" s="36"/>
      <c r="C137" s="36"/>
      <c r="D137" s="36"/>
      <c r="E137" s="36"/>
      <c r="F137" s="36"/>
      <c r="G137" s="36"/>
      <c r="H137" s="36"/>
      <c r="I137" s="36"/>
      <c r="J137" s="36"/>
      <c r="K137" s="36"/>
      <c r="L137" s="36"/>
      <c r="M137" s="36"/>
      <c r="N137" s="36"/>
      <c r="O137" s="36"/>
      <c r="P137" s="36"/>
      <c r="Q137" s="36"/>
      <c r="R137" s="36"/>
      <c r="S137" s="36"/>
      <c r="T137" s="36"/>
      <c r="U137" s="36"/>
    </row>
    <row r="138" spans="1:30">
      <c r="A138" s="44"/>
      <c r="B138" s="36"/>
      <c r="C138" s="36"/>
      <c r="D138" s="36"/>
      <c r="E138" s="36"/>
      <c r="F138" s="36"/>
      <c r="G138" s="36"/>
      <c r="H138" s="36"/>
      <c r="I138" s="36"/>
      <c r="J138" s="36"/>
      <c r="K138" s="36"/>
      <c r="L138" s="36"/>
      <c r="M138" s="36"/>
      <c r="N138" s="36"/>
      <c r="O138" s="36"/>
      <c r="P138" s="36"/>
      <c r="Q138" s="36"/>
      <c r="R138" s="36"/>
      <c r="S138" s="36"/>
      <c r="T138" s="36"/>
      <c r="U138" s="36"/>
    </row>
    <row r="139" spans="1:30" ht="17.25">
      <c r="A139" s="46" t="s">
        <v>168</v>
      </c>
      <c r="B139" s="9"/>
    </row>
    <row r="140" spans="1:30">
      <c r="A140" s="2" t="s">
        <v>43</v>
      </c>
      <c r="B140" s="36"/>
      <c r="C140" s="36"/>
      <c r="D140" s="36"/>
      <c r="E140" s="36"/>
      <c r="F140" s="36"/>
      <c r="G140" s="36"/>
      <c r="H140" s="36"/>
      <c r="I140" s="36"/>
      <c r="J140" s="36"/>
      <c r="K140" s="36"/>
      <c r="L140" s="36"/>
      <c r="M140" s="36"/>
      <c r="N140" s="36"/>
      <c r="O140" s="36"/>
      <c r="P140" s="36"/>
      <c r="Q140" s="36"/>
      <c r="R140" s="36"/>
      <c r="S140" s="36"/>
      <c r="T140" s="36"/>
      <c r="U140" s="36"/>
    </row>
    <row r="141" spans="1:30">
      <c r="A141" s="29" t="s">
        <v>79</v>
      </c>
    </row>
    <row r="142" spans="1:30" s="17" customFormat="1" ht="35.25" customHeight="1">
      <c r="A142" s="47"/>
      <c r="B142" s="47"/>
      <c r="C142" s="30" t="s">
        <v>258</v>
      </c>
      <c r="D142" s="48" t="s">
        <v>73</v>
      </c>
      <c r="E142" s="30" t="s">
        <v>74</v>
      </c>
      <c r="F142" s="48" t="s">
        <v>73</v>
      </c>
      <c r="G142" s="50" t="s">
        <v>69</v>
      </c>
      <c r="H142" s="48" t="s">
        <v>64</v>
      </c>
      <c r="I142" s="50" t="s">
        <v>259</v>
      </c>
      <c r="J142" s="50"/>
      <c r="K142" s="50"/>
      <c r="AA142" s="185"/>
      <c r="AB142" s="190"/>
      <c r="AC142" s="185"/>
      <c r="AD142" s="185"/>
    </row>
    <row r="143" spans="1:30">
      <c r="A143" s="48" t="s">
        <v>76</v>
      </c>
      <c r="B143" s="48"/>
      <c r="C143" s="117">
        <f>P6</f>
        <v>0</v>
      </c>
      <c r="D143" s="119" t="s">
        <v>73</v>
      </c>
      <c r="E143" s="159">
        <f>AA6</f>
        <v>0</v>
      </c>
      <c r="F143" s="119" t="s">
        <v>73</v>
      </c>
      <c r="G143" s="192">
        <f>IFERROR(Y6+AD6/AA6,0)</f>
        <v>0</v>
      </c>
      <c r="H143" s="119" t="s">
        <v>64</v>
      </c>
      <c r="I143" s="52">
        <f>IFERROR(C143/E143/G143,0)</f>
        <v>0</v>
      </c>
      <c r="J143" s="52"/>
      <c r="K143" s="52"/>
      <c r="N143" s="190"/>
      <c r="O143" s="22"/>
      <c r="P143" s="22"/>
      <c r="Q143" s="22"/>
      <c r="R143" s="22"/>
      <c r="S143" s="22"/>
      <c r="T143" s="22"/>
      <c r="U143" s="22"/>
      <c r="V143" s="22"/>
      <c r="W143" s="22"/>
      <c r="X143" s="22"/>
      <c r="Y143" s="22"/>
      <c r="Z143" s="22"/>
      <c r="AA143" s="40"/>
      <c r="AB143" s="40"/>
      <c r="AC143" s="169"/>
      <c r="AD143" s="169"/>
    </row>
    <row r="144" spans="1:30" ht="14.25">
      <c r="A144" s="48" t="s">
        <v>13</v>
      </c>
      <c r="B144" s="48"/>
      <c r="C144" s="117">
        <f>P7</f>
        <v>0</v>
      </c>
      <c r="D144" s="120"/>
      <c r="E144" s="160">
        <f>AA7</f>
        <v>0</v>
      </c>
      <c r="F144" s="180"/>
      <c r="G144" s="193">
        <f>IFERROR(Y7+AD7/AA7,0)</f>
        <v>0</v>
      </c>
      <c r="H144" s="180"/>
      <c r="I144" s="226">
        <f>IFERROR(C144/E144/G144,0)</f>
        <v>0</v>
      </c>
      <c r="J144" s="226"/>
      <c r="K144" s="226"/>
      <c r="N144" s="190"/>
      <c r="O144" s="22"/>
      <c r="P144" s="22"/>
      <c r="Q144" s="22"/>
      <c r="R144" s="22"/>
      <c r="S144" s="22"/>
      <c r="T144" s="22"/>
      <c r="U144" s="22"/>
      <c r="V144" s="22"/>
      <c r="W144" s="22"/>
      <c r="X144" s="22"/>
      <c r="Y144" s="22"/>
      <c r="Z144" s="22"/>
      <c r="AA144" s="40"/>
      <c r="AB144" s="40"/>
      <c r="AC144" s="169"/>
      <c r="AD144" s="169"/>
    </row>
    <row r="145" spans="1:31" ht="14.25">
      <c r="D145" s="70"/>
      <c r="E145" s="161" t="s">
        <v>260</v>
      </c>
      <c r="F145" s="181"/>
      <c r="G145" s="181"/>
      <c r="H145" s="208"/>
      <c r="I145" s="227">
        <f>SUM(I143:K144)</f>
        <v>0</v>
      </c>
      <c r="J145" s="227"/>
      <c r="K145" s="168"/>
      <c r="N145" s="22"/>
      <c r="O145" s="22"/>
      <c r="P145" s="22"/>
      <c r="Q145" s="22"/>
      <c r="R145" s="22"/>
      <c r="S145" s="22"/>
      <c r="T145" s="22"/>
      <c r="U145" s="22"/>
      <c r="V145" s="22"/>
      <c r="W145" s="22"/>
      <c r="X145" s="22"/>
      <c r="Y145" s="22"/>
      <c r="Z145" s="22"/>
      <c r="AA145" s="40"/>
      <c r="AB145" s="40"/>
      <c r="AC145" s="169"/>
      <c r="AD145" s="169"/>
    </row>
    <row r="146" spans="1:31" ht="11.25" customHeight="1">
      <c r="D146" s="70"/>
      <c r="E146" s="40"/>
      <c r="F146" s="40"/>
      <c r="G146" s="40"/>
      <c r="H146" s="40"/>
      <c r="I146" s="228"/>
      <c r="J146" s="228"/>
      <c r="K146" s="228"/>
      <c r="AA146" s="22"/>
      <c r="AB146" s="22"/>
      <c r="AC146" s="169"/>
      <c r="AD146" s="169"/>
    </row>
    <row r="147" spans="1:31">
      <c r="A147" s="35" t="s">
        <v>9</v>
      </c>
      <c r="B147" s="35"/>
      <c r="C147" s="35"/>
      <c r="D147" s="35"/>
      <c r="E147" s="35"/>
      <c r="F147" s="35"/>
      <c r="G147" s="35"/>
      <c r="H147" s="35"/>
      <c r="I147" s="35"/>
      <c r="J147" s="35"/>
      <c r="K147" s="35"/>
      <c r="N147" s="287"/>
      <c r="O147" s="287"/>
      <c r="P147" s="287"/>
      <c r="Q147" s="287"/>
      <c r="R147" s="287"/>
      <c r="S147" s="287"/>
      <c r="T147" s="287"/>
      <c r="U147" s="287"/>
      <c r="V147" s="287"/>
      <c r="W147" s="287"/>
      <c r="X147" s="287"/>
      <c r="Y147" s="287"/>
      <c r="Z147" s="287"/>
      <c r="AA147" s="287"/>
      <c r="AB147" s="287"/>
      <c r="AC147" s="287"/>
      <c r="AD147" s="287"/>
    </row>
    <row r="148" spans="1:31" ht="14.25">
      <c r="A148" s="49" t="s">
        <v>78</v>
      </c>
      <c r="B148" s="49"/>
      <c r="C148" s="49"/>
      <c r="D148" s="49"/>
      <c r="E148" s="49"/>
      <c r="F148" s="49"/>
      <c r="G148" s="49"/>
      <c r="N148" s="29" t="s">
        <v>82</v>
      </c>
    </row>
    <row r="149" spans="1:31" ht="40.5" customHeight="1">
      <c r="A149" s="50" t="s">
        <v>85</v>
      </c>
      <c r="B149" s="48" t="s">
        <v>60</v>
      </c>
      <c r="C149" s="50" t="s">
        <v>151</v>
      </c>
      <c r="D149" s="78" t="s">
        <v>64</v>
      </c>
      <c r="E149" s="50" t="s">
        <v>143</v>
      </c>
      <c r="F149" s="78" t="s">
        <v>41</v>
      </c>
      <c r="G149" s="30" t="s">
        <v>231</v>
      </c>
      <c r="H149" s="78" t="s">
        <v>64</v>
      </c>
      <c r="I149" s="50" t="s">
        <v>5</v>
      </c>
      <c r="J149" s="50"/>
      <c r="K149" s="50"/>
      <c r="N149" s="284" t="s">
        <v>86</v>
      </c>
      <c r="O149" s="303"/>
      <c r="P149" s="48">
        <v>1</v>
      </c>
      <c r="Q149" s="48">
        <v>2</v>
      </c>
      <c r="R149" s="48">
        <v>3</v>
      </c>
      <c r="S149" s="48">
        <v>4</v>
      </c>
      <c r="T149" s="48">
        <v>5</v>
      </c>
      <c r="U149" s="48">
        <v>6</v>
      </c>
      <c r="V149" s="48">
        <v>7</v>
      </c>
      <c r="W149" s="48">
        <v>8</v>
      </c>
      <c r="X149" s="48">
        <v>9</v>
      </c>
      <c r="Y149" s="48">
        <v>10</v>
      </c>
      <c r="Z149" s="48">
        <v>11</v>
      </c>
      <c r="AA149" s="48">
        <v>12</v>
      </c>
      <c r="AB149" s="108" t="s">
        <v>1</v>
      </c>
      <c r="AC149" s="344"/>
      <c r="AD149" s="350" t="s">
        <v>216</v>
      </c>
    </row>
    <row r="150" spans="1:31">
      <c r="A150" s="51"/>
      <c r="B150" s="88" t="s">
        <v>60</v>
      </c>
      <c r="C150" s="118"/>
      <c r="D150" s="88" t="s">
        <v>64</v>
      </c>
      <c r="E150" s="162">
        <f>A150*C150</f>
        <v>0</v>
      </c>
      <c r="F150" s="88" t="s">
        <v>41</v>
      </c>
      <c r="G150" s="88">
        <f>E143</f>
        <v>0</v>
      </c>
      <c r="H150" s="88" t="s">
        <v>64</v>
      </c>
      <c r="I150" s="52">
        <f>E150*G150</f>
        <v>0</v>
      </c>
      <c r="J150" s="52"/>
      <c r="K150" s="52"/>
      <c r="N150" s="288" t="s">
        <v>76</v>
      </c>
      <c r="O150" s="304"/>
      <c r="P150" s="31"/>
      <c r="Q150" s="31"/>
      <c r="R150" s="31"/>
      <c r="S150" s="31"/>
      <c r="T150" s="31"/>
      <c r="U150" s="31"/>
      <c r="V150" s="31"/>
      <c r="W150" s="31"/>
      <c r="X150" s="31"/>
      <c r="Y150" s="31"/>
      <c r="Z150" s="31"/>
      <c r="AA150" s="31"/>
      <c r="AB150" s="39">
        <f>SUM(P150:AA150)</f>
        <v>0</v>
      </c>
      <c r="AC150" s="344"/>
      <c r="AD150" s="351">
        <f>J143*AB150</f>
        <v>0</v>
      </c>
    </row>
    <row r="151" spans="1:31" ht="14.25">
      <c r="N151" s="288" t="s">
        <v>13</v>
      </c>
      <c r="O151" s="304"/>
      <c r="P151" s="31"/>
      <c r="Q151" s="31"/>
      <c r="R151" s="31"/>
      <c r="S151" s="31"/>
      <c r="T151" s="31"/>
      <c r="U151" s="31"/>
      <c r="V151" s="31"/>
      <c r="W151" s="31"/>
      <c r="X151" s="31"/>
      <c r="Y151" s="31"/>
      <c r="Z151" s="31"/>
      <c r="AA151" s="31"/>
      <c r="AB151" s="39">
        <f>SUM(P151:AA151)</f>
        <v>0</v>
      </c>
      <c r="AC151" s="344"/>
      <c r="AD151" s="351">
        <f>J144*AB151</f>
        <v>0</v>
      </c>
    </row>
    <row r="152" spans="1:31" ht="14.25">
      <c r="A152" s="30" t="s">
        <v>161</v>
      </c>
      <c r="B152" s="30"/>
      <c r="C152" s="119" t="s">
        <v>41</v>
      </c>
      <c r="D152" s="136" t="s">
        <v>5</v>
      </c>
      <c r="E152" s="163"/>
      <c r="F152" s="182"/>
      <c r="G152" s="194" t="s">
        <v>64</v>
      </c>
      <c r="H152" s="209" t="s">
        <v>215</v>
      </c>
      <c r="I152" s="229"/>
      <c r="J152" s="229"/>
      <c r="K152" s="253"/>
      <c r="AB152" s="81"/>
      <c r="AC152" s="81"/>
      <c r="AD152" s="352">
        <f>SUM(AD150:AD151)</f>
        <v>0</v>
      </c>
    </row>
    <row r="153" spans="1:31">
      <c r="A153" s="30"/>
      <c r="B153" s="30"/>
      <c r="C153" s="120"/>
      <c r="D153" s="137"/>
      <c r="E153" s="164"/>
      <c r="F153" s="183"/>
      <c r="G153" s="195"/>
      <c r="H153" s="210"/>
      <c r="I153" s="230"/>
      <c r="J153" s="230"/>
      <c r="K153" s="254"/>
      <c r="N153" s="184"/>
      <c r="O153" s="184"/>
      <c r="P153" s="184"/>
      <c r="Q153" s="184"/>
      <c r="R153" s="184"/>
      <c r="S153" s="184"/>
      <c r="T153" s="184"/>
      <c r="U153" s="294"/>
      <c r="V153" s="294"/>
      <c r="W153" s="330"/>
      <c r="X153" s="330"/>
      <c r="Y153" s="330"/>
      <c r="Z153" s="330"/>
      <c r="AA153" s="330"/>
    </row>
    <row r="154" spans="1:31" ht="14.25">
      <c r="A154" s="52">
        <f>I145</f>
        <v>0</v>
      </c>
      <c r="B154" s="52"/>
      <c r="C154" s="88" t="s">
        <v>41</v>
      </c>
      <c r="D154" s="52">
        <f>I150</f>
        <v>0</v>
      </c>
      <c r="E154" s="52"/>
      <c r="F154" s="52"/>
      <c r="G154" s="189" t="s">
        <v>64</v>
      </c>
      <c r="H154" s="211">
        <f>A154*D154</f>
        <v>0</v>
      </c>
      <c r="I154" s="231"/>
      <c r="J154" s="231"/>
      <c r="K154" s="255"/>
      <c r="N154" s="70"/>
      <c r="O154" s="70"/>
      <c r="P154" s="70"/>
      <c r="Q154" s="70"/>
      <c r="R154" s="70"/>
      <c r="S154" s="70"/>
      <c r="T154" s="70"/>
      <c r="U154" s="330"/>
      <c r="V154" s="330"/>
      <c r="W154" s="22"/>
      <c r="X154" s="22"/>
    </row>
    <row r="155" spans="1:31" ht="6" customHeight="1">
      <c r="A155" s="40"/>
      <c r="B155" s="40"/>
      <c r="C155" s="40"/>
      <c r="D155" s="40"/>
      <c r="E155" s="40"/>
      <c r="F155" s="40"/>
      <c r="G155" s="40"/>
      <c r="H155" s="40"/>
      <c r="I155" s="40"/>
      <c r="J155" s="40"/>
      <c r="K155" s="40"/>
    </row>
    <row r="156" spans="1:31">
      <c r="A156" s="36"/>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row>
    <row r="157" spans="1:31" ht="17.25">
      <c r="A157" s="46" t="s">
        <v>169</v>
      </c>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row>
    <row r="158" spans="1:31">
      <c r="A158" s="2" t="s">
        <v>87</v>
      </c>
      <c r="B158" s="36"/>
      <c r="C158" s="36"/>
      <c r="D158" s="36"/>
      <c r="E158" s="36"/>
      <c r="F158" s="36"/>
      <c r="G158" s="36"/>
      <c r="H158" s="36"/>
      <c r="I158" s="36"/>
      <c r="J158" s="36"/>
      <c r="K158" s="36"/>
      <c r="L158" s="36"/>
      <c r="M158" s="36"/>
      <c r="N158" s="36"/>
      <c r="O158" s="36"/>
      <c r="P158" s="36"/>
      <c r="Q158" s="36"/>
      <c r="R158" s="36"/>
      <c r="S158" s="36"/>
      <c r="T158" s="36"/>
      <c r="U158" s="36"/>
    </row>
    <row r="159" spans="1:31">
      <c r="A159" s="2"/>
      <c r="B159" s="36"/>
      <c r="C159" s="36"/>
      <c r="D159" s="36"/>
      <c r="E159" s="36"/>
      <c r="F159" s="36"/>
      <c r="G159" s="36"/>
      <c r="H159" s="36"/>
      <c r="I159" s="36"/>
      <c r="J159" s="36"/>
      <c r="K159" s="36"/>
      <c r="L159" s="36"/>
      <c r="M159" s="36"/>
      <c r="N159" s="36"/>
      <c r="O159" s="36"/>
      <c r="P159" s="36"/>
      <c r="Q159" s="36"/>
      <c r="R159" s="36"/>
      <c r="S159" s="36"/>
      <c r="T159" s="36"/>
      <c r="U159" s="36"/>
    </row>
    <row r="160" spans="1:31" ht="14.25" customHeight="1">
      <c r="A160" s="35" t="s">
        <v>149</v>
      </c>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row>
    <row r="161" spans="1:31">
      <c r="A161" s="35" t="s">
        <v>121</v>
      </c>
      <c r="B161" s="36"/>
      <c r="C161" s="36"/>
      <c r="D161" s="36"/>
      <c r="E161" s="36"/>
      <c r="F161" s="36"/>
      <c r="G161" s="36"/>
      <c r="H161" s="36"/>
      <c r="I161" s="36"/>
      <c r="J161" s="36"/>
      <c r="K161" s="36"/>
      <c r="L161" s="36"/>
      <c r="M161" s="36"/>
      <c r="N161" s="36"/>
      <c r="O161" s="36"/>
      <c r="P161" s="36"/>
      <c r="Q161" s="36"/>
      <c r="R161" s="36"/>
      <c r="S161" s="36"/>
      <c r="T161" s="36"/>
      <c r="U161" s="36"/>
    </row>
    <row r="162" spans="1:31">
      <c r="A162" s="36" t="s">
        <v>124</v>
      </c>
      <c r="B162" s="2"/>
      <c r="C162" s="2"/>
      <c r="D162" s="67"/>
      <c r="E162" s="2"/>
      <c r="F162" s="2"/>
      <c r="G162" s="40"/>
      <c r="H162" s="2"/>
      <c r="I162" s="2"/>
      <c r="J162" s="2"/>
      <c r="K162" s="2"/>
      <c r="L162" s="2"/>
      <c r="M162" s="2"/>
      <c r="N162" s="2"/>
      <c r="O162" s="2"/>
      <c r="P162" s="2"/>
      <c r="Q162" s="2"/>
      <c r="R162" s="2"/>
      <c r="S162" s="2"/>
      <c r="T162" s="2"/>
      <c r="U162" s="2"/>
      <c r="V162" s="2"/>
      <c r="W162" s="2"/>
      <c r="X162" s="2"/>
      <c r="Y162" s="2"/>
      <c r="Z162" s="2"/>
      <c r="AA162" s="2"/>
      <c r="AB162" s="2"/>
      <c r="AC162" s="2"/>
      <c r="AD162" s="2"/>
      <c r="AE162" s="2"/>
    </row>
    <row r="163" spans="1:31">
      <c r="A163" s="36" t="s">
        <v>120</v>
      </c>
      <c r="B163" s="2"/>
      <c r="C163" s="2"/>
      <c r="D163" s="67"/>
      <c r="E163" s="2"/>
      <c r="F163" s="2"/>
      <c r="G163" s="40"/>
      <c r="H163" s="2"/>
      <c r="I163" s="2"/>
      <c r="J163" s="2"/>
      <c r="K163" s="2"/>
      <c r="L163" s="2"/>
      <c r="M163" s="2"/>
      <c r="N163" s="2"/>
      <c r="O163" s="2"/>
      <c r="P163" s="2"/>
      <c r="Q163" s="2"/>
      <c r="R163" s="2"/>
      <c r="S163" s="2"/>
      <c r="T163" s="2"/>
      <c r="U163" s="2"/>
      <c r="V163" s="2"/>
      <c r="W163" s="2"/>
      <c r="X163" s="2"/>
      <c r="Y163" s="2"/>
      <c r="Z163" s="2"/>
      <c r="AA163" s="2"/>
      <c r="AB163" s="2"/>
      <c r="AC163" s="2"/>
      <c r="AD163" s="2"/>
      <c r="AE163" s="2"/>
    </row>
    <row r="164" spans="1:31">
      <c r="A164" s="36"/>
      <c r="B164" s="2"/>
      <c r="C164" s="2"/>
      <c r="D164" s="67"/>
      <c r="E164" s="2"/>
      <c r="F164" s="2"/>
      <c r="G164" s="40"/>
      <c r="H164" s="2"/>
      <c r="I164" s="2"/>
      <c r="J164" s="2"/>
      <c r="K164" s="2"/>
      <c r="L164" s="2"/>
      <c r="M164" s="2"/>
      <c r="N164" s="2"/>
      <c r="O164" s="2"/>
      <c r="P164" s="2"/>
      <c r="Q164" s="2"/>
      <c r="R164" s="2"/>
      <c r="S164" s="2"/>
      <c r="T164" s="2"/>
      <c r="U164" s="2"/>
      <c r="V164" s="2"/>
      <c r="W164" s="2"/>
      <c r="X164" s="2"/>
      <c r="Y164" s="2"/>
      <c r="Z164" s="2"/>
      <c r="AA164" s="2"/>
      <c r="AB164" s="2"/>
      <c r="AC164" s="2"/>
      <c r="AD164" s="2"/>
      <c r="AE164" s="2"/>
    </row>
    <row r="165" spans="1:31">
      <c r="A165" s="53" t="s">
        <v>144</v>
      </c>
      <c r="B165" s="2"/>
      <c r="C165" s="2"/>
      <c r="D165" s="138"/>
      <c r="E165" s="2"/>
      <c r="F165" s="2"/>
      <c r="G165" s="196"/>
      <c r="H165" s="201"/>
      <c r="I165" s="2"/>
      <c r="J165" s="2"/>
      <c r="K165" s="2"/>
      <c r="L165" s="2"/>
      <c r="M165" s="2"/>
      <c r="N165" s="2"/>
      <c r="O165" s="2"/>
      <c r="P165" s="2"/>
      <c r="Q165" s="2"/>
      <c r="R165" s="2"/>
      <c r="S165" s="2"/>
      <c r="T165" s="2"/>
      <c r="U165" s="2"/>
      <c r="V165" s="2"/>
      <c r="W165" s="2"/>
      <c r="X165" s="2"/>
      <c r="Y165" s="2"/>
      <c r="Z165" s="2"/>
      <c r="AA165" s="2"/>
      <c r="AB165" s="2"/>
      <c r="AC165" s="2"/>
      <c r="AD165" s="2"/>
      <c r="AE165" s="2"/>
    </row>
    <row r="166" spans="1:31">
      <c r="A166" s="36" t="s">
        <v>145</v>
      </c>
      <c r="B166" s="2"/>
      <c r="C166" s="2"/>
      <c r="D166" s="67"/>
      <c r="E166" s="2"/>
      <c r="F166" s="2"/>
      <c r="G166" s="40"/>
      <c r="H166" s="40"/>
      <c r="I166" s="2"/>
      <c r="J166" s="2"/>
      <c r="K166" s="2"/>
      <c r="L166" s="2"/>
      <c r="M166" s="2"/>
      <c r="N166" s="2"/>
      <c r="O166" s="2"/>
      <c r="P166" s="2"/>
      <c r="Q166" s="2"/>
      <c r="R166" s="2"/>
      <c r="S166" s="2"/>
      <c r="T166" s="2"/>
      <c r="U166" s="2"/>
      <c r="V166" s="2"/>
      <c r="W166" s="2"/>
      <c r="X166" s="2"/>
      <c r="Y166" s="2"/>
      <c r="Z166" s="2"/>
      <c r="AA166" s="2"/>
      <c r="AB166" s="2"/>
      <c r="AC166" s="2"/>
      <c r="AD166" s="2"/>
      <c r="AE166" s="2"/>
    </row>
    <row r="167" spans="1:31">
      <c r="A167" s="36" t="s">
        <v>147</v>
      </c>
      <c r="B167" s="2"/>
      <c r="C167" s="2"/>
      <c r="D167" s="67"/>
      <c r="E167" s="2"/>
      <c r="F167" s="2"/>
      <c r="G167" s="40"/>
      <c r="H167" s="40"/>
      <c r="I167" s="2"/>
      <c r="J167" s="36"/>
      <c r="K167" s="36"/>
      <c r="L167" s="2"/>
      <c r="M167" s="2"/>
      <c r="N167" s="2"/>
      <c r="O167" s="2"/>
      <c r="P167" s="2"/>
      <c r="Q167" s="2"/>
      <c r="R167" s="2"/>
      <c r="S167" s="2"/>
      <c r="T167" s="2"/>
      <c r="U167" s="2"/>
      <c r="V167" s="2"/>
      <c r="W167" s="2"/>
      <c r="X167" s="2"/>
      <c r="Y167" s="2"/>
      <c r="Z167" s="2"/>
      <c r="AA167" s="2"/>
      <c r="AB167" s="2"/>
      <c r="AC167" s="2"/>
      <c r="AD167" s="2"/>
      <c r="AE167" s="2"/>
    </row>
    <row r="168" spans="1:31">
      <c r="A168" s="36"/>
      <c r="B168" s="2"/>
      <c r="C168" s="2"/>
      <c r="D168" s="67"/>
      <c r="E168" s="2"/>
      <c r="F168" s="2"/>
      <c r="G168" s="40"/>
      <c r="H168" s="2"/>
      <c r="I168" s="2"/>
      <c r="J168" s="2"/>
      <c r="K168" s="2"/>
      <c r="L168" s="2"/>
      <c r="M168" s="2"/>
      <c r="N168" s="2"/>
      <c r="O168" s="2"/>
      <c r="P168" s="2"/>
      <c r="Q168" s="2"/>
      <c r="R168" s="2"/>
      <c r="S168" s="2"/>
      <c r="T168" s="2"/>
      <c r="U168" s="2"/>
      <c r="V168" s="2"/>
      <c r="W168" s="2"/>
      <c r="X168" s="2"/>
      <c r="Y168" s="2"/>
      <c r="Z168" s="2"/>
      <c r="AA168" s="2"/>
      <c r="AB168" s="2"/>
      <c r="AC168" s="2"/>
      <c r="AD168" s="2"/>
      <c r="AE168" s="2"/>
    </row>
    <row r="169" spans="1:31">
      <c r="A169" s="2" t="s">
        <v>242</v>
      </c>
      <c r="B169" s="2"/>
      <c r="C169" s="2"/>
      <c r="D169" s="67"/>
      <c r="E169" s="2"/>
      <c r="F169" s="2"/>
      <c r="G169" s="40"/>
      <c r="H169" s="2"/>
      <c r="I169" s="2"/>
      <c r="J169" s="2"/>
      <c r="K169" s="2"/>
      <c r="L169" s="2"/>
      <c r="M169" s="2"/>
      <c r="N169" s="2"/>
      <c r="O169" s="2"/>
      <c r="P169" s="2"/>
      <c r="Q169" s="2"/>
      <c r="R169" s="2"/>
      <c r="S169" s="2"/>
      <c r="T169" s="2"/>
      <c r="U169" s="2"/>
      <c r="V169" s="2"/>
      <c r="W169" s="2"/>
      <c r="X169" s="2"/>
      <c r="Y169" s="2"/>
      <c r="Z169" s="2"/>
      <c r="AA169" s="2"/>
      <c r="AB169" s="2"/>
      <c r="AC169" s="2"/>
      <c r="AD169" s="2"/>
      <c r="AE169" s="2"/>
    </row>
    <row r="170" spans="1:31">
      <c r="A170" s="36" t="s">
        <v>127</v>
      </c>
      <c r="B170" s="2"/>
      <c r="C170" s="2"/>
      <c r="D170" s="67"/>
      <c r="E170" s="2"/>
      <c r="F170" s="2"/>
      <c r="G170" s="40"/>
      <c r="H170" s="2"/>
      <c r="I170" s="2"/>
      <c r="J170" s="2"/>
      <c r="K170" s="2"/>
      <c r="L170" s="2"/>
      <c r="M170" s="2"/>
      <c r="N170" s="2"/>
      <c r="O170" s="2"/>
      <c r="P170" s="2"/>
      <c r="Q170" s="2"/>
      <c r="R170" s="2"/>
      <c r="S170" s="2"/>
      <c r="T170" s="2"/>
      <c r="U170" s="2"/>
      <c r="V170" s="2"/>
      <c r="W170" s="2"/>
      <c r="X170" s="2"/>
      <c r="Y170" s="2"/>
      <c r="Z170" s="2"/>
      <c r="AA170" s="2"/>
      <c r="AB170" s="2"/>
      <c r="AC170" s="2"/>
      <c r="AD170" s="2"/>
      <c r="AE170" s="2"/>
    </row>
    <row r="171" spans="1:31" ht="14.25">
      <c r="A171" s="36" t="s">
        <v>142</v>
      </c>
      <c r="B171" s="2"/>
      <c r="C171" s="2"/>
      <c r="D171" s="67"/>
      <c r="E171" s="2"/>
      <c r="F171" s="2"/>
      <c r="G171" s="40"/>
      <c r="H171" s="2"/>
      <c r="I171" s="2"/>
      <c r="J171" s="2"/>
      <c r="K171" s="2"/>
      <c r="L171" s="2"/>
      <c r="M171" s="2"/>
      <c r="N171" s="2"/>
      <c r="O171" s="2"/>
      <c r="P171" s="2"/>
      <c r="Q171" s="2"/>
      <c r="R171" s="2"/>
      <c r="S171" s="2"/>
      <c r="T171" s="2"/>
      <c r="U171" s="2"/>
      <c r="V171" s="2"/>
      <c r="W171" s="2"/>
      <c r="X171" s="2"/>
      <c r="Y171" s="2"/>
      <c r="Z171" s="2"/>
      <c r="AA171" s="2"/>
      <c r="AB171" s="2"/>
      <c r="AC171" s="2"/>
      <c r="AD171" s="2"/>
      <c r="AE171" s="2"/>
    </row>
    <row r="172" spans="1:31" ht="27.75" customHeight="1">
      <c r="A172" s="47"/>
      <c r="B172" s="47"/>
      <c r="C172" s="121" t="s">
        <v>232</v>
      </c>
      <c r="D172" s="30" t="s">
        <v>191</v>
      </c>
      <c r="E172" s="30"/>
      <c r="F172" s="30" t="s">
        <v>88</v>
      </c>
      <c r="G172" s="56" t="s">
        <v>206</v>
      </c>
      <c r="H172" s="56"/>
      <c r="I172" s="56"/>
      <c r="J172" s="2"/>
      <c r="K172" s="256" t="s">
        <v>218</v>
      </c>
      <c r="L172" s="269"/>
      <c r="M172" s="269"/>
      <c r="N172" s="289"/>
      <c r="O172" s="280">
        <f>G173+G174</f>
        <v>0</v>
      </c>
      <c r="P172" s="233"/>
      <c r="Q172" s="2"/>
      <c r="R172" s="2"/>
      <c r="S172" s="2"/>
      <c r="T172" s="2"/>
      <c r="U172" s="2"/>
      <c r="V172" s="2"/>
      <c r="W172" s="2"/>
      <c r="X172" s="2"/>
      <c r="Y172" s="2"/>
      <c r="Z172" s="2"/>
      <c r="AA172" s="2"/>
      <c r="AB172" s="2"/>
      <c r="AC172" s="2"/>
      <c r="AD172" s="2"/>
      <c r="AE172" s="2"/>
    </row>
    <row r="173" spans="1:31" ht="30.75" customHeight="1">
      <c r="A173" s="30" t="s">
        <v>90</v>
      </c>
      <c r="B173" s="30"/>
      <c r="C173" s="118"/>
      <c r="D173" s="139">
        <f>P6/12</f>
        <v>0</v>
      </c>
      <c r="E173" s="165"/>
      <c r="F173" s="74"/>
      <c r="G173" s="139">
        <f>C173*D173*F173*0.28</f>
        <v>0</v>
      </c>
      <c r="H173" s="212"/>
      <c r="I173" s="165"/>
      <c r="J173" s="2"/>
      <c r="K173" s="2"/>
      <c r="L173" s="2"/>
      <c r="M173" s="2"/>
      <c r="N173" s="2"/>
      <c r="O173" s="2"/>
      <c r="P173" s="2"/>
      <c r="Q173" s="2"/>
      <c r="R173" s="2"/>
      <c r="S173" s="2"/>
      <c r="T173" s="2"/>
      <c r="U173" s="2"/>
      <c r="V173" s="2"/>
      <c r="W173" s="2"/>
      <c r="X173" s="2"/>
      <c r="Y173" s="2"/>
      <c r="Z173" s="2"/>
      <c r="AA173" s="2"/>
      <c r="AB173" s="2"/>
      <c r="AC173" s="2"/>
      <c r="AD173" s="2"/>
      <c r="AE173" s="2"/>
    </row>
    <row r="174" spans="1:31" ht="30.75" customHeight="1">
      <c r="A174" s="30" t="s">
        <v>89</v>
      </c>
      <c r="B174" s="30"/>
      <c r="C174" s="118"/>
      <c r="D174" s="139">
        <f>P6/12</f>
        <v>0</v>
      </c>
      <c r="E174" s="165"/>
      <c r="F174" s="74"/>
      <c r="G174" s="139">
        <f>C174*D174*F174*0.28</f>
        <v>0</v>
      </c>
      <c r="H174" s="212"/>
      <c r="I174" s="165"/>
      <c r="J174" s="2"/>
      <c r="K174" s="2"/>
      <c r="L174" s="2"/>
      <c r="M174" s="2"/>
      <c r="N174" s="2"/>
      <c r="O174" s="2"/>
      <c r="P174" s="2"/>
      <c r="Q174" s="2"/>
      <c r="R174" s="2"/>
      <c r="S174" s="2"/>
      <c r="T174" s="2"/>
      <c r="U174" s="2"/>
      <c r="V174" s="2"/>
      <c r="W174" s="2"/>
      <c r="X174" s="2"/>
      <c r="Y174" s="2"/>
      <c r="Z174" s="2"/>
      <c r="AA174" s="2"/>
      <c r="AB174" s="2"/>
      <c r="AC174" s="2"/>
      <c r="AD174" s="2"/>
      <c r="AE174" s="2"/>
    </row>
    <row r="175" spans="1:31">
      <c r="A175" s="36"/>
      <c r="B175" s="2"/>
      <c r="C175" s="2"/>
      <c r="D175" s="67"/>
      <c r="E175" s="2"/>
      <c r="F175" s="2"/>
      <c r="G175" s="40"/>
      <c r="H175" s="2"/>
      <c r="I175" s="2"/>
      <c r="J175" s="2"/>
      <c r="K175" s="2"/>
      <c r="L175" s="2"/>
      <c r="M175" s="2"/>
      <c r="N175" s="2"/>
      <c r="O175" s="2"/>
      <c r="P175" s="2"/>
      <c r="Q175" s="2"/>
      <c r="R175" s="2"/>
      <c r="S175" s="2"/>
      <c r="T175" s="2"/>
      <c r="U175" s="2"/>
      <c r="V175" s="2"/>
      <c r="W175" s="2"/>
      <c r="X175" s="2"/>
      <c r="Y175" s="2"/>
      <c r="Z175" s="2"/>
      <c r="AA175" s="2"/>
      <c r="AB175" s="2"/>
      <c r="AC175" s="2"/>
      <c r="AD175" s="2"/>
      <c r="AE175" s="2"/>
    </row>
    <row r="176" spans="1:31">
      <c r="A176" s="53" t="s">
        <v>22</v>
      </c>
      <c r="B176" s="2"/>
      <c r="C176" s="2"/>
      <c r="D176" s="67"/>
      <c r="E176" s="2"/>
      <c r="F176" s="2"/>
      <c r="G176" s="53" t="s">
        <v>4</v>
      </c>
      <c r="H176" s="40"/>
      <c r="I176" s="2"/>
      <c r="J176" s="2"/>
      <c r="K176" s="2"/>
      <c r="L176" s="2"/>
      <c r="M176" s="2"/>
      <c r="N176" s="2"/>
      <c r="O176" s="2"/>
      <c r="P176" s="2"/>
      <c r="Q176" s="2"/>
      <c r="R176" s="2"/>
      <c r="S176" s="2"/>
      <c r="T176" s="2"/>
      <c r="U176" s="2"/>
      <c r="V176" s="2"/>
      <c r="W176" s="2"/>
      <c r="X176" s="2"/>
      <c r="Y176" s="2"/>
      <c r="Z176" s="2"/>
      <c r="AA176" s="2"/>
      <c r="AB176" s="2"/>
      <c r="AC176" s="2"/>
      <c r="AD176" s="2"/>
      <c r="AE176" s="2"/>
    </row>
    <row r="177" spans="1:32">
      <c r="A177" s="54" t="s">
        <v>83</v>
      </c>
      <c r="B177" s="54"/>
      <c r="C177" s="54"/>
      <c r="D177" s="140">
        <v>8.e-002</v>
      </c>
      <c r="E177" s="2"/>
      <c r="F177" s="184"/>
      <c r="G177" s="54" t="s">
        <v>83</v>
      </c>
      <c r="H177" s="54"/>
      <c r="I177" s="54"/>
      <c r="J177" s="244">
        <v>0.11</v>
      </c>
      <c r="K177" s="2"/>
      <c r="L177" s="2"/>
      <c r="M177" s="2"/>
      <c r="N177" s="2"/>
      <c r="O177" s="2"/>
      <c r="P177" s="2"/>
      <c r="Q177" s="2"/>
      <c r="R177" s="2"/>
      <c r="S177" s="2"/>
      <c r="T177" s="2"/>
      <c r="U177" s="2"/>
      <c r="V177" s="2"/>
      <c r="W177" s="2"/>
      <c r="X177" s="2"/>
      <c r="Y177" s="2"/>
      <c r="Z177" s="2"/>
      <c r="AA177" s="2"/>
      <c r="AB177" s="2"/>
      <c r="AC177" s="2"/>
      <c r="AD177" s="2"/>
      <c r="AE177" s="2"/>
    </row>
    <row r="178" spans="1:32">
      <c r="A178" s="54" t="s">
        <v>0</v>
      </c>
      <c r="B178" s="54"/>
      <c r="C178" s="54"/>
      <c r="D178" s="140">
        <v>0.15</v>
      </c>
      <c r="E178" s="2"/>
      <c r="F178" s="184"/>
      <c r="G178" s="54" t="s">
        <v>0</v>
      </c>
      <c r="H178" s="54"/>
      <c r="I178" s="54"/>
      <c r="J178" s="244">
        <v>0.14000000000000001</v>
      </c>
      <c r="K178" s="2"/>
      <c r="L178" s="2"/>
      <c r="M178" s="2"/>
      <c r="N178" s="2"/>
      <c r="O178" s="2"/>
      <c r="P178" s="2"/>
      <c r="Q178" s="2"/>
      <c r="R178" s="2"/>
      <c r="S178" s="2"/>
      <c r="T178" s="2"/>
      <c r="U178" s="2"/>
      <c r="V178" s="2"/>
      <c r="W178" s="2"/>
      <c r="X178" s="2"/>
      <c r="Y178" s="2"/>
      <c r="Z178" s="2"/>
      <c r="AA178" s="2"/>
      <c r="AB178" s="2"/>
      <c r="AC178" s="2"/>
      <c r="AD178" s="2"/>
      <c r="AE178" s="2"/>
    </row>
    <row r="179" spans="1:32">
      <c r="A179" s="43" t="s">
        <v>125</v>
      </c>
      <c r="B179" s="87"/>
      <c r="C179" s="116"/>
      <c r="D179" s="135"/>
      <c r="E179" s="135"/>
      <c r="F179" s="36"/>
      <c r="G179" s="135"/>
      <c r="H179" s="135"/>
      <c r="I179" s="36"/>
      <c r="J179" s="36"/>
      <c r="K179" s="36"/>
      <c r="L179" s="36"/>
      <c r="M179" s="36"/>
      <c r="N179" s="36"/>
      <c r="O179" s="36"/>
      <c r="P179" s="36"/>
      <c r="Q179" s="36"/>
      <c r="R179" s="36"/>
      <c r="S179" s="36"/>
      <c r="T179" s="36"/>
      <c r="U179" s="36"/>
    </row>
    <row r="180" spans="1:32">
      <c r="A180" s="44" t="s">
        <v>54</v>
      </c>
      <c r="B180" s="36"/>
      <c r="C180" s="36"/>
      <c r="D180" s="36"/>
      <c r="E180" s="36"/>
      <c r="F180" s="36"/>
      <c r="G180" s="36"/>
      <c r="H180" s="36"/>
      <c r="I180" s="36"/>
      <c r="J180" s="36"/>
      <c r="K180" s="36"/>
      <c r="L180" s="36"/>
      <c r="M180" s="36"/>
      <c r="N180" s="36"/>
      <c r="O180" s="36"/>
      <c r="P180" s="36"/>
      <c r="Q180" s="36"/>
      <c r="R180" s="36"/>
      <c r="S180" s="36"/>
      <c r="T180" s="36"/>
      <c r="U180" s="36"/>
    </row>
    <row r="181" spans="1:32">
      <c r="A181" s="36"/>
      <c r="B181" s="2"/>
      <c r="C181" s="2"/>
      <c r="D181" s="67"/>
      <c r="E181" s="2"/>
      <c r="F181" s="2"/>
      <c r="G181" s="40"/>
      <c r="H181" s="2"/>
      <c r="I181" s="2"/>
      <c r="J181" s="2"/>
      <c r="K181" s="2"/>
      <c r="L181" s="2"/>
      <c r="M181" s="2"/>
      <c r="N181" s="2"/>
      <c r="O181" s="2"/>
      <c r="P181" s="2"/>
      <c r="Q181" s="2"/>
      <c r="R181" s="2"/>
      <c r="S181" s="2"/>
      <c r="T181" s="2"/>
      <c r="U181" s="2"/>
      <c r="V181" s="2"/>
      <c r="W181" s="2"/>
      <c r="X181" s="2"/>
      <c r="Y181" s="2"/>
      <c r="Z181" s="2"/>
      <c r="AA181" s="2"/>
      <c r="AB181" s="2"/>
      <c r="AC181" s="2"/>
      <c r="AD181" s="2"/>
      <c r="AE181" s="2"/>
    </row>
    <row r="182" spans="1:32">
      <c r="A182" s="35" t="s">
        <v>171</v>
      </c>
      <c r="B182" s="2"/>
      <c r="C182" s="2"/>
      <c r="D182" s="67"/>
      <c r="E182" s="2"/>
      <c r="F182" s="2"/>
      <c r="G182" s="40"/>
      <c r="H182" s="2"/>
      <c r="I182" s="2"/>
      <c r="J182" s="2"/>
      <c r="K182" s="2"/>
      <c r="L182" s="2"/>
      <c r="M182" s="2"/>
      <c r="N182" s="2"/>
      <c r="O182" s="2"/>
      <c r="P182" s="2"/>
      <c r="Q182" s="2"/>
      <c r="R182" s="2"/>
      <c r="S182" s="2"/>
      <c r="T182" s="2"/>
      <c r="U182" s="2"/>
      <c r="V182" s="2"/>
      <c r="W182" s="2"/>
      <c r="X182" s="2"/>
      <c r="Y182" s="2"/>
      <c r="Z182" s="2"/>
      <c r="AA182" s="2"/>
      <c r="AB182" s="2"/>
      <c r="AC182" s="2"/>
      <c r="AD182" s="2"/>
      <c r="AE182" s="2"/>
    </row>
    <row r="183" spans="1:32">
      <c r="A183" s="53" t="s">
        <v>148</v>
      </c>
      <c r="B183" s="2"/>
      <c r="C183" s="2"/>
      <c r="D183" s="2"/>
      <c r="E183" s="2"/>
      <c r="F183" s="2"/>
      <c r="G183" s="196"/>
      <c r="H183" s="2"/>
      <c r="I183" s="2"/>
      <c r="J183" s="2"/>
      <c r="K183" s="2"/>
      <c r="L183" s="2"/>
      <c r="M183" s="2"/>
      <c r="N183" s="2"/>
      <c r="O183" s="2"/>
      <c r="P183" s="2"/>
      <c r="Q183" s="2"/>
      <c r="R183" s="2"/>
      <c r="S183" s="2"/>
      <c r="T183" s="2"/>
      <c r="U183" s="2"/>
      <c r="V183" s="2"/>
      <c r="W183" s="2"/>
      <c r="X183" s="2"/>
      <c r="Y183" s="2"/>
      <c r="Z183" s="2"/>
      <c r="AA183" s="2"/>
      <c r="AB183" s="2"/>
      <c r="AC183" s="2"/>
      <c r="AD183" s="2"/>
      <c r="AE183" s="2"/>
    </row>
    <row r="184" spans="1:32">
      <c r="A184" s="36" t="s">
        <v>128</v>
      </c>
      <c r="B184" s="2"/>
      <c r="C184" s="2"/>
      <c r="D184" s="2"/>
      <c r="E184" s="2"/>
      <c r="F184" s="2"/>
      <c r="G184" s="40"/>
      <c r="H184" s="2"/>
      <c r="I184" s="2"/>
      <c r="J184" s="2"/>
      <c r="K184" s="2"/>
      <c r="L184" s="2"/>
      <c r="M184" s="2"/>
      <c r="N184" s="2"/>
      <c r="O184" s="2"/>
      <c r="P184" s="2"/>
      <c r="Q184" s="2"/>
      <c r="R184" s="2"/>
      <c r="S184" s="2"/>
      <c r="T184" s="2"/>
      <c r="U184" s="2"/>
      <c r="V184" s="2"/>
      <c r="W184" s="2"/>
      <c r="X184" s="2"/>
      <c r="Y184" s="2"/>
      <c r="Z184" s="2"/>
      <c r="AA184" s="2"/>
      <c r="AB184" s="2"/>
      <c r="AC184" s="2"/>
      <c r="AD184" s="2"/>
      <c r="AE184" s="2"/>
    </row>
    <row r="185" spans="1:32">
      <c r="A185" s="36" t="s">
        <v>129</v>
      </c>
      <c r="B185" s="2"/>
      <c r="C185" s="2"/>
      <c r="D185" s="2"/>
      <c r="E185" s="2"/>
      <c r="F185" s="2"/>
      <c r="G185" s="40"/>
      <c r="H185" s="2"/>
      <c r="I185" s="2"/>
      <c r="J185" s="2"/>
      <c r="K185" s="2"/>
      <c r="L185" s="2"/>
      <c r="M185" s="2"/>
      <c r="N185" s="2"/>
      <c r="O185" s="2"/>
      <c r="P185" s="2"/>
      <c r="Q185" s="2"/>
      <c r="R185" s="2"/>
      <c r="S185" s="2"/>
      <c r="T185" s="2"/>
      <c r="U185" s="2"/>
      <c r="V185" s="2"/>
      <c r="W185" s="2"/>
      <c r="X185" s="2"/>
      <c r="Y185" s="2"/>
      <c r="Z185" s="2"/>
      <c r="AA185" s="2"/>
      <c r="AB185" s="2"/>
      <c r="AC185" s="2"/>
      <c r="AD185" s="2"/>
      <c r="AE185" s="2"/>
    </row>
    <row r="186" spans="1:32">
      <c r="A186" s="36"/>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row>
    <row r="187" spans="1:32" ht="14.25">
      <c r="A187" s="36" t="s">
        <v>21</v>
      </c>
      <c r="B187" s="2"/>
      <c r="C187" s="2"/>
      <c r="D187" s="2"/>
      <c r="E187" s="2"/>
      <c r="F187" s="2"/>
      <c r="G187" s="2"/>
      <c r="H187" s="2" t="s">
        <v>81</v>
      </c>
      <c r="I187" s="2"/>
      <c r="J187" s="2"/>
      <c r="K187" s="2"/>
      <c r="L187" s="2"/>
      <c r="M187" s="2"/>
      <c r="N187" s="2"/>
      <c r="O187" s="2"/>
      <c r="P187" s="2"/>
      <c r="Q187" s="2"/>
      <c r="R187" s="2"/>
      <c r="S187" s="2"/>
      <c r="T187" s="2"/>
      <c r="U187" s="2"/>
      <c r="V187" s="2"/>
      <c r="W187" s="2"/>
      <c r="X187" s="2"/>
      <c r="Y187" s="2"/>
      <c r="Z187" s="2"/>
      <c r="AA187" s="2"/>
      <c r="AB187" s="2"/>
      <c r="AC187" s="2"/>
      <c r="AD187" s="2"/>
      <c r="AE187" s="2"/>
    </row>
    <row r="188" spans="1:32" ht="33.75" customHeight="1">
      <c r="A188" s="55"/>
      <c r="B188" s="30" t="s">
        <v>234</v>
      </c>
      <c r="C188" s="56" t="s">
        <v>235</v>
      </c>
      <c r="D188" s="56" t="s">
        <v>31</v>
      </c>
      <c r="E188" s="30" t="s">
        <v>46</v>
      </c>
      <c r="F188" s="185"/>
      <c r="G188" s="197"/>
      <c r="H188" s="213"/>
      <c r="I188" s="213"/>
      <c r="J188" s="56" t="s">
        <v>92</v>
      </c>
      <c r="K188" s="56" t="s">
        <v>235</v>
      </c>
      <c r="L188" s="108" t="s">
        <v>93</v>
      </c>
      <c r="M188" s="278"/>
      <c r="N188" s="30" t="s">
        <v>228</v>
      </c>
      <c r="O188" s="30"/>
      <c r="P188" s="171"/>
      <c r="Q188" s="318" t="s">
        <v>104</v>
      </c>
      <c r="R188" s="320"/>
      <c r="S188" s="322"/>
      <c r="T188" s="325"/>
      <c r="U188" s="325"/>
      <c r="V188" s="325"/>
      <c r="W188" s="2"/>
      <c r="X188" s="2"/>
      <c r="Y188" s="337"/>
      <c r="Z188" s="337"/>
      <c r="AA188" s="337"/>
      <c r="AB188" s="2"/>
      <c r="AC188" s="2"/>
      <c r="AD188" s="2"/>
      <c r="AE188" s="2"/>
    </row>
    <row r="189" spans="1:32" ht="21.75" customHeight="1">
      <c r="A189" s="56" t="s">
        <v>80</v>
      </c>
      <c r="B189" s="74"/>
      <c r="C189" s="122">
        <f>AE6</f>
        <v>0</v>
      </c>
      <c r="D189" s="74"/>
      <c r="E189" s="122">
        <f>40*B189*0.001*C189*D189</f>
        <v>0</v>
      </c>
      <c r="F189" s="185"/>
      <c r="G189" s="197"/>
      <c r="H189" s="214" t="s">
        <v>96</v>
      </c>
      <c r="I189" s="232"/>
      <c r="J189" s="74"/>
      <c r="K189" s="139">
        <f>AE6</f>
        <v>0</v>
      </c>
      <c r="L189" s="80"/>
      <c r="M189" s="106"/>
      <c r="N189" s="290">
        <f>(40*J189*0.001*K189*L189)-(13.1*J189*0.001*K189*L189)</f>
        <v>0</v>
      </c>
      <c r="O189" s="305"/>
      <c r="P189" s="312"/>
      <c r="Q189" s="319"/>
      <c r="R189" s="321"/>
      <c r="S189" s="323"/>
      <c r="T189" s="325"/>
      <c r="U189" s="325"/>
      <c r="V189" s="325"/>
      <c r="W189" s="2"/>
      <c r="X189" s="2"/>
      <c r="Y189" s="337"/>
      <c r="Z189" s="337"/>
      <c r="AA189" s="337"/>
      <c r="AB189" s="2"/>
      <c r="AC189" s="2"/>
      <c r="AD189" s="2"/>
      <c r="AE189" s="2"/>
      <c r="AF189" s="1" t="s">
        <v>117</v>
      </c>
    </row>
    <row r="190" spans="1:32" ht="21.75">
      <c r="A190" s="56" t="s">
        <v>98</v>
      </c>
      <c r="B190" s="74"/>
      <c r="C190" s="122">
        <f>AE6</f>
        <v>0</v>
      </c>
      <c r="D190" s="141"/>
      <c r="E190" s="166">
        <f>13.1*B190*0.001*C190*D190</f>
        <v>0</v>
      </c>
      <c r="F190" s="186"/>
      <c r="G190" s="154"/>
      <c r="H190" s="214" t="s">
        <v>45</v>
      </c>
      <c r="I190" s="232"/>
      <c r="J190" s="74"/>
      <c r="K190" s="139">
        <f>AE6</f>
        <v>0</v>
      </c>
      <c r="L190" s="270"/>
      <c r="M190" s="279"/>
      <c r="N190" s="291">
        <f>(40*J190*0.001*K190*L190)-(13.1*J190*0.001*K190*L190)</f>
        <v>0</v>
      </c>
      <c r="O190" s="306"/>
      <c r="P190" s="313"/>
      <c r="Q190" s="211">
        <f>(E191+N191)</f>
        <v>0</v>
      </c>
      <c r="R190" s="231"/>
      <c r="S190" s="255"/>
      <c r="T190" s="186"/>
      <c r="U190" s="40"/>
      <c r="V190" s="40"/>
      <c r="W190" s="2"/>
      <c r="X190" s="2"/>
      <c r="Y190" s="186"/>
      <c r="Z190" s="40"/>
      <c r="AA190" s="40"/>
      <c r="AB190" s="2"/>
      <c r="AC190" s="2"/>
      <c r="AD190" s="2"/>
      <c r="AE190" s="2"/>
      <c r="AF190" s="2"/>
    </row>
    <row r="191" spans="1:32" ht="14.25">
      <c r="A191" s="44"/>
      <c r="B191" s="40"/>
      <c r="C191" s="40"/>
      <c r="D191" s="142" t="s">
        <v>99</v>
      </c>
      <c r="E191" s="167">
        <f>SUM(E189:E190)</f>
        <v>0</v>
      </c>
      <c r="F191" s="186"/>
      <c r="G191" s="154"/>
      <c r="H191" s="40"/>
      <c r="I191" s="40"/>
      <c r="J191" s="40"/>
      <c r="K191" s="81"/>
      <c r="L191" s="161" t="s">
        <v>99</v>
      </c>
      <c r="M191" s="208"/>
      <c r="N191" s="292">
        <f>SUM(N189:O190)</f>
        <v>0</v>
      </c>
      <c r="O191" s="307"/>
      <c r="P191" s="313"/>
      <c r="Q191" s="313"/>
      <c r="R191" s="268"/>
      <c r="S191" s="40"/>
      <c r="T191" s="40"/>
      <c r="U191" s="40"/>
      <c r="V191" s="2"/>
      <c r="W191" s="2"/>
      <c r="X191" s="2"/>
      <c r="Y191" s="2"/>
      <c r="Z191" s="2"/>
      <c r="AA191" s="2"/>
      <c r="AB191" s="2"/>
      <c r="AC191" s="2"/>
      <c r="AD191" s="2"/>
      <c r="AE191" s="2"/>
      <c r="AF191" s="324">
        <v>0.64</v>
      </c>
    </row>
    <row r="192" spans="1:32">
      <c r="F192" s="186"/>
      <c r="G192" s="154"/>
      <c r="P192" s="314"/>
      <c r="Q192" s="314"/>
      <c r="R192" s="67"/>
      <c r="S192" s="40"/>
      <c r="T192" s="40"/>
      <c r="U192" s="40"/>
      <c r="V192" s="2"/>
      <c r="W192" s="2"/>
      <c r="X192" s="2"/>
      <c r="Y192" s="2"/>
      <c r="Z192" s="2"/>
      <c r="AA192" s="2"/>
      <c r="AB192" s="2"/>
      <c r="AC192" s="2"/>
      <c r="AD192" s="2"/>
      <c r="AE192" s="2"/>
      <c r="AF192" s="2">
        <v>0.54800000000000004</v>
      </c>
    </row>
    <row r="193" spans="1:32">
      <c r="A193" s="57" t="s">
        <v>130</v>
      </c>
      <c r="B193" s="57"/>
      <c r="C193" s="57"/>
      <c r="D193" s="57"/>
      <c r="E193" s="57"/>
      <c r="F193" s="57"/>
      <c r="G193" s="57"/>
      <c r="H193" s="53" t="s">
        <v>130</v>
      </c>
      <c r="I193" s="2"/>
      <c r="J193" s="2"/>
      <c r="K193" s="2"/>
      <c r="L193" s="2"/>
      <c r="M193" s="2"/>
      <c r="N193" s="2"/>
      <c r="O193" s="2"/>
      <c r="P193" s="2"/>
      <c r="Q193" s="2"/>
      <c r="R193" s="2"/>
      <c r="S193" s="2"/>
      <c r="T193" s="2"/>
      <c r="U193" s="2"/>
      <c r="V193" s="2"/>
      <c r="W193" s="2"/>
      <c r="X193" s="2"/>
      <c r="Y193" s="2"/>
      <c r="Z193" s="2"/>
      <c r="AA193" s="2"/>
      <c r="AB193" s="2"/>
      <c r="AC193" s="2"/>
      <c r="AD193" s="2"/>
      <c r="AE193" s="2"/>
      <c r="AF193" s="2">
        <v>0.47399999999999998</v>
      </c>
    </row>
    <row r="194" spans="1:32">
      <c r="A194" s="44" t="s">
        <v>67</v>
      </c>
      <c r="B194" s="2"/>
      <c r="C194" s="2"/>
      <c r="D194" s="2"/>
      <c r="E194" s="2"/>
      <c r="F194" s="2"/>
      <c r="G194" s="2"/>
      <c r="H194" s="44" t="s">
        <v>67</v>
      </c>
      <c r="I194" s="2"/>
      <c r="J194" s="2"/>
      <c r="K194" s="2"/>
      <c r="L194" s="2"/>
      <c r="M194" s="2"/>
      <c r="N194" s="2"/>
      <c r="O194" s="2"/>
      <c r="P194" s="2"/>
      <c r="Q194" s="2"/>
      <c r="R194" s="2"/>
      <c r="S194" s="2"/>
      <c r="T194" s="2"/>
      <c r="U194" s="2"/>
      <c r="V194" s="2"/>
      <c r="W194" s="2"/>
      <c r="X194" s="2"/>
      <c r="Y194" s="2"/>
      <c r="Z194" s="2"/>
      <c r="AA194" s="2"/>
      <c r="AB194" s="2"/>
      <c r="AC194" s="2"/>
      <c r="AD194" s="2"/>
      <c r="AE194" s="2"/>
      <c r="AF194" s="324">
        <v>0.48</v>
      </c>
    </row>
    <row r="195" spans="1:32">
      <c r="A195" s="44"/>
      <c r="B195" s="2"/>
      <c r="C195" s="2"/>
      <c r="D195" s="2"/>
      <c r="E195" s="2"/>
      <c r="F195" s="2"/>
      <c r="G195" s="2"/>
      <c r="H195" s="44"/>
      <c r="I195" s="2"/>
      <c r="J195" s="2"/>
      <c r="K195" s="2"/>
      <c r="L195" s="2"/>
      <c r="M195" s="2"/>
      <c r="N195" s="2"/>
      <c r="O195" s="2"/>
      <c r="P195" s="2"/>
      <c r="Q195" s="2"/>
      <c r="R195" s="2"/>
      <c r="S195" s="2"/>
      <c r="T195" s="2"/>
      <c r="U195" s="2"/>
      <c r="V195" s="2"/>
      <c r="W195" s="2"/>
      <c r="X195" s="2"/>
      <c r="Y195" s="2"/>
      <c r="Z195" s="2"/>
      <c r="AA195" s="2"/>
      <c r="AB195" s="2"/>
      <c r="AC195" s="2"/>
      <c r="AD195" s="2"/>
      <c r="AE195" s="2"/>
      <c r="AF195" s="2">
        <v>0.624</v>
      </c>
    </row>
    <row r="196" spans="1:32">
      <c r="A196" s="35" t="s">
        <v>173</v>
      </c>
      <c r="B196" s="2"/>
      <c r="C196" s="2"/>
      <c r="D196" s="2"/>
      <c r="E196" s="2"/>
      <c r="F196" s="2"/>
      <c r="G196" s="2"/>
      <c r="H196" s="2"/>
      <c r="I196" s="2"/>
      <c r="J196" s="2"/>
      <c r="K196" s="2"/>
      <c r="L196" s="2"/>
      <c r="M196" s="2"/>
      <c r="N196" s="2"/>
      <c r="O196" s="2"/>
      <c r="P196" s="2"/>
      <c r="Q196" s="2"/>
      <c r="R196" s="2"/>
      <c r="S196" s="324"/>
      <c r="T196" s="2"/>
      <c r="U196" s="2"/>
      <c r="V196" s="2"/>
      <c r="W196" s="2"/>
      <c r="X196" s="2"/>
      <c r="Y196" s="2"/>
      <c r="Z196" s="2"/>
      <c r="AA196" s="2"/>
      <c r="AB196" s="2"/>
      <c r="AC196" s="2"/>
      <c r="AD196" s="2"/>
      <c r="AE196" s="2"/>
      <c r="AF196" s="2">
        <v>0.49299999999999999</v>
      </c>
    </row>
    <row r="197" spans="1:32">
      <c r="A197" s="41" t="s">
        <v>121</v>
      </c>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v>0.69399999999999995</v>
      </c>
    </row>
    <row r="198" spans="1:32">
      <c r="A198" s="36" t="s">
        <v>94</v>
      </c>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v>0.52900000000000003</v>
      </c>
    </row>
    <row r="199" spans="1:32">
      <c r="A199" s="36" t="s">
        <v>118</v>
      </c>
      <c r="B199" s="2"/>
      <c r="C199" s="2"/>
      <c r="D199" s="67"/>
      <c r="E199" s="2"/>
      <c r="F199" s="2"/>
      <c r="G199" s="40"/>
      <c r="H199" s="2"/>
      <c r="I199" s="2"/>
      <c r="J199" s="2"/>
      <c r="K199" s="2"/>
      <c r="L199" s="2"/>
      <c r="M199" s="2"/>
      <c r="N199" s="2"/>
      <c r="O199" s="2"/>
      <c r="P199" s="2"/>
      <c r="Q199" s="2"/>
      <c r="R199" s="2"/>
      <c r="S199" s="324"/>
      <c r="T199" s="2"/>
      <c r="U199" s="2"/>
      <c r="V199" s="2"/>
      <c r="W199" s="2"/>
      <c r="X199" s="2"/>
      <c r="Y199" s="2"/>
      <c r="Z199" s="2"/>
      <c r="AA199" s="2"/>
      <c r="AB199" s="2"/>
      <c r="AC199" s="2"/>
      <c r="AD199" s="2"/>
      <c r="AE199" s="2"/>
      <c r="AF199" s="2">
        <v>0.48299999999999998</v>
      </c>
    </row>
    <row r="200" spans="1:32" ht="14.25">
      <c r="A200" s="36"/>
      <c r="B200" s="2"/>
      <c r="C200" s="2"/>
      <c r="D200" s="67"/>
      <c r="E200" s="2"/>
      <c r="F200" s="2"/>
      <c r="G200" s="40"/>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v>0.78900000000000003</v>
      </c>
    </row>
    <row r="201" spans="1:32">
      <c r="A201" s="58" t="s">
        <v>236</v>
      </c>
      <c r="B201" s="89"/>
      <c r="C201" s="89"/>
      <c r="D201" s="143">
        <f>P6*0.008</f>
        <v>0</v>
      </c>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1" t="s">
        <v>119</v>
      </c>
    </row>
    <row r="202" spans="1:32" ht="14.25">
      <c r="A202" s="59"/>
      <c r="B202" s="90"/>
      <c r="C202" s="90"/>
      <c r="D202" s="144"/>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row>
    <row r="203" spans="1:32">
      <c r="A203" s="36" t="s">
        <v>131</v>
      </c>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row>
    <row r="204" spans="1:32">
      <c r="A204" s="36" t="s">
        <v>243</v>
      </c>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row>
    <row r="205" spans="1:32">
      <c r="A205" s="44" t="s">
        <v>67</v>
      </c>
      <c r="B205" s="44"/>
      <c r="C205" s="44"/>
      <c r="D205" s="44"/>
      <c r="E205" s="44"/>
      <c r="F205" s="44"/>
      <c r="G205" s="44"/>
      <c r="H205" s="2"/>
      <c r="I205" s="2"/>
      <c r="J205" s="2"/>
      <c r="K205" s="2"/>
      <c r="L205" s="2"/>
      <c r="M205" s="2"/>
      <c r="N205" s="2"/>
      <c r="O205" s="2"/>
      <c r="P205" s="2"/>
      <c r="Q205" s="2"/>
      <c r="R205" s="2"/>
      <c r="S205" s="2"/>
      <c r="T205" s="2"/>
      <c r="U205" s="2"/>
      <c r="V205" s="2"/>
      <c r="W205" s="2"/>
      <c r="X205" s="2"/>
      <c r="Y205" s="2"/>
      <c r="Z205" s="2"/>
      <c r="AA205" s="2"/>
      <c r="AB205" s="2"/>
      <c r="AC205" s="2"/>
      <c r="AD205" s="2"/>
      <c r="AE205" s="2"/>
    </row>
    <row r="206" spans="1:32">
      <c r="A206" s="60"/>
      <c r="B206" s="60"/>
      <c r="C206" s="60"/>
      <c r="D206" s="145"/>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row>
    <row r="207" spans="1:32">
      <c r="A207" s="35" t="s">
        <v>175</v>
      </c>
      <c r="B207" s="60"/>
      <c r="C207" s="60"/>
      <c r="D207" s="145"/>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row>
    <row r="208" spans="1:32">
      <c r="A208" s="36" t="s">
        <v>61</v>
      </c>
      <c r="B208" s="60"/>
      <c r="C208" s="60"/>
      <c r="D208" s="145"/>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row>
    <row r="209" spans="1:31">
      <c r="A209" s="36" t="s">
        <v>140</v>
      </c>
      <c r="B209" s="60"/>
      <c r="C209" s="60"/>
      <c r="D209" s="145"/>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row>
    <row r="210" spans="1:31" ht="56.25" customHeight="1">
      <c r="A210" s="61"/>
      <c r="B210" s="50" t="s">
        <v>101</v>
      </c>
      <c r="C210" s="30" t="s">
        <v>102</v>
      </c>
      <c r="D210" s="30" t="s">
        <v>31</v>
      </c>
      <c r="E210" s="56" t="s">
        <v>220</v>
      </c>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row>
    <row r="211" spans="1:31" ht="24.75" customHeight="1">
      <c r="A211" s="50" t="s">
        <v>103</v>
      </c>
      <c r="B211" s="91"/>
      <c r="C211" s="91"/>
      <c r="D211" s="141"/>
      <c r="E211" s="52">
        <f>D217*B211*C211*D211</f>
        <v>0</v>
      </c>
      <c r="F211" s="2"/>
      <c r="G211" s="198" t="s">
        <v>75</v>
      </c>
      <c r="H211" s="215"/>
      <c r="I211" s="233">
        <f>E212*AA6</f>
        <v>0</v>
      </c>
      <c r="J211" s="2"/>
      <c r="K211" s="2"/>
      <c r="L211" s="2"/>
      <c r="M211" s="2"/>
      <c r="N211" s="2"/>
      <c r="O211" s="2"/>
      <c r="P211" s="2"/>
      <c r="Q211" s="2"/>
      <c r="R211" s="2"/>
      <c r="S211" s="2"/>
      <c r="T211" s="2"/>
      <c r="U211" s="2"/>
      <c r="V211" s="2"/>
      <c r="W211" s="2"/>
      <c r="X211" s="2"/>
      <c r="Y211" s="2"/>
      <c r="Z211" s="2"/>
      <c r="AA211" s="2"/>
      <c r="AB211" s="2"/>
      <c r="AC211" s="2"/>
      <c r="AD211" s="2"/>
      <c r="AE211" s="2"/>
    </row>
    <row r="212" spans="1:31" ht="14.25">
      <c r="A212" s="60"/>
      <c r="B212" s="60"/>
      <c r="C212" s="60"/>
      <c r="D212" s="146" t="s">
        <v>99</v>
      </c>
      <c r="E212" s="168">
        <f>SUM(E211:E211)</f>
        <v>0</v>
      </c>
      <c r="F212" s="2"/>
      <c r="G212" s="199"/>
      <c r="H212" s="199"/>
      <c r="I212" s="70"/>
      <c r="J212" s="2"/>
      <c r="K212" s="2"/>
      <c r="L212" s="2"/>
      <c r="M212" s="2"/>
      <c r="N212" s="2"/>
      <c r="O212" s="2"/>
      <c r="P212" s="2"/>
      <c r="Q212" s="2"/>
      <c r="R212" s="2"/>
      <c r="S212" s="2"/>
      <c r="T212" s="2"/>
      <c r="U212" s="2"/>
      <c r="V212" s="2"/>
      <c r="W212" s="2"/>
      <c r="X212" s="2"/>
      <c r="Y212" s="2"/>
      <c r="Z212" s="2"/>
      <c r="AA212" s="2"/>
      <c r="AB212" s="2"/>
      <c r="AC212" s="2"/>
      <c r="AD212" s="2"/>
      <c r="AE212" s="2"/>
    </row>
    <row r="213" spans="1:31">
      <c r="F213" s="2"/>
      <c r="G213" s="2"/>
      <c r="H213" s="2"/>
      <c r="I213" s="154"/>
      <c r="J213" s="2"/>
      <c r="K213" s="2"/>
      <c r="L213" s="2"/>
      <c r="M213" s="2"/>
      <c r="N213" s="2"/>
      <c r="O213" s="2"/>
      <c r="P213" s="2"/>
      <c r="Q213" s="2"/>
      <c r="R213" s="2"/>
      <c r="S213" s="2"/>
      <c r="T213" s="2"/>
      <c r="U213" s="2"/>
      <c r="V213" s="2"/>
      <c r="W213" s="2"/>
      <c r="X213" s="2"/>
      <c r="Y213" s="2"/>
      <c r="Z213" s="2"/>
      <c r="AA213" s="2"/>
      <c r="AB213" s="2"/>
      <c r="AC213" s="2"/>
      <c r="AD213" s="2"/>
      <c r="AE213" s="2"/>
    </row>
    <row r="214" spans="1:31">
      <c r="A214" s="60"/>
      <c r="B214" s="60"/>
      <c r="C214" s="60"/>
      <c r="D214" s="145"/>
      <c r="E214" s="169"/>
      <c r="F214" s="2"/>
      <c r="G214" s="2"/>
      <c r="H214" s="2"/>
      <c r="I214" s="154"/>
      <c r="J214" s="2"/>
      <c r="K214" s="2"/>
      <c r="L214" s="2"/>
      <c r="M214" s="2"/>
      <c r="N214" s="2"/>
      <c r="O214" s="2"/>
      <c r="P214" s="2"/>
      <c r="Q214" s="2"/>
      <c r="R214" s="2"/>
      <c r="S214" s="2"/>
      <c r="T214" s="2"/>
      <c r="U214" s="2"/>
      <c r="V214" s="2"/>
      <c r="W214" s="2"/>
      <c r="X214" s="2"/>
      <c r="Y214" s="2"/>
      <c r="Z214" s="2"/>
      <c r="AA214" s="2"/>
      <c r="AB214" s="2"/>
      <c r="AC214" s="2"/>
      <c r="AD214" s="2"/>
      <c r="AE214" s="2"/>
    </row>
    <row r="215" spans="1:31">
      <c r="A215" s="44" t="s">
        <v>138</v>
      </c>
      <c r="B215" s="44"/>
      <c r="C215" s="44"/>
      <c r="D215" s="44"/>
      <c r="E215" s="44"/>
      <c r="F215" s="2"/>
      <c r="G215" s="2"/>
      <c r="H215" s="2"/>
      <c r="I215" s="154"/>
      <c r="J215" s="2"/>
      <c r="K215" s="2"/>
      <c r="L215" s="2"/>
      <c r="M215" s="2"/>
      <c r="N215" s="2"/>
      <c r="O215" s="2"/>
      <c r="P215" s="2"/>
      <c r="Q215" s="2"/>
      <c r="R215" s="2"/>
      <c r="S215" s="2"/>
      <c r="T215" s="2"/>
      <c r="U215" s="2"/>
      <c r="V215" s="2"/>
      <c r="W215" s="2"/>
      <c r="X215" s="2"/>
      <c r="Y215" s="2"/>
      <c r="Z215" s="2"/>
      <c r="AA215" s="2"/>
      <c r="AB215" s="2"/>
      <c r="AC215" s="2"/>
      <c r="AD215" s="2"/>
      <c r="AE215" s="2"/>
    </row>
    <row r="216" spans="1:31" ht="31.5" customHeight="1">
      <c r="A216" s="62"/>
      <c r="B216" s="63" t="s">
        <v>106</v>
      </c>
      <c r="C216" s="63"/>
      <c r="D216" s="147" t="s">
        <v>107</v>
      </c>
      <c r="E216" s="147"/>
      <c r="F216" s="2"/>
      <c r="G216" s="2"/>
      <c r="H216" s="2"/>
      <c r="I216" s="154"/>
      <c r="J216" s="2"/>
      <c r="K216" s="2"/>
      <c r="L216" s="2"/>
      <c r="M216" s="2"/>
      <c r="N216" s="2"/>
      <c r="O216" s="2"/>
      <c r="P216" s="2"/>
      <c r="Q216" s="2"/>
      <c r="R216" s="2"/>
      <c r="S216" s="2"/>
      <c r="T216" s="2"/>
      <c r="U216" s="2"/>
      <c r="V216" s="2"/>
      <c r="W216" s="2"/>
      <c r="X216" s="2"/>
      <c r="Y216" s="2"/>
      <c r="Z216" s="2"/>
      <c r="AA216" s="2"/>
      <c r="AB216" s="2"/>
      <c r="AC216" s="2"/>
      <c r="AD216" s="2"/>
      <c r="AE216" s="2"/>
    </row>
    <row r="217" spans="1:31">
      <c r="A217" s="63" t="s">
        <v>103</v>
      </c>
      <c r="B217" s="92">
        <v>873</v>
      </c>
      <c r="C217" s="123"/>
      <c r="D217" s="148">
        <f>B217/365/24</f>
        <v>9.9657534246575349e-002</v>
      </c>
      <c r="E217" s="170"/>
      <c r="F217" s="2"/>
      <c r="G217" s="2"/>
      <c r="H217" s="2"/>
      <c r="I217" s="154"/>
      <c r="J217" s="2"/>
      <c r="K217" s="2"/>
      <c r="L217" s="2"/>
      <c r="M217" s="2"/>
      <c r="N217" s="2"/>
      <c r="O217" s="2"/>
      <c r="P217" s="2"/>
      <c r="Q217" s="2"/>
      <c r="R217" s="2"/>
      <c r="S217" s="2"/>
      <c r="T217" s="2"/>
      <c r="U217" s="2"/>
      <c r="V217" s="2"/>
      <c r="W217" s="2"/>
      <c r="X217" s="2"/>
      <c r="Y217" s="2"/>
      <c r="Z217" s="2"/>
      <c r="AA217" s="2"/>
      <c r="AB217" s="2"/>
      <c r="AC217" s="2"/>
      <c r="AD217" s="2"/>
      <c r="AE217" s="2"/>
    </row>
    <row r="218" spans="1:31">
      <c r="A218" s="44" t="s">
        <v>108</v>
      </c>
      <c r="B218" s="44"/>
      <c r="C218" s="44"/>
      <c r="D218" s="44"/>
      <c r="E218" s="44"/>
      <c r="F218" s="44"/>
      <c r="G218" s="2"/>
      <c r="H218" s="2"/>
      <c r="I218" s="154"/>
      <c r="J218" s="2"/>
      <c r="K218" s="2"/>
      <c r="L218" s="2"/>
      <c r="M218" s="2"/>
      <c r="N218" s="2"/>
      <c r="O218" s="2"/>
      <c r="P218" s="2"/>
      <c r="Q218" s="2"/>
      <c r="R218" s="2"/>
      <c r="S218" s="2"/>
      <c r="T218" s="2"/>
      <c r="U218" s="2"/>
      <c r="V218" s="2"/>
      <c r="W218" s="2"/>
      <c r="X218" s="2"/>
      <c r="Y218" s="2"/>
      <c r="Z218" s="2"/>
      <c r="AA218" s="2"/>
      <c r="AB218" s="2"/>
      <c r="AC218" s="2"/>
      <c r="AD218" s="2"/>
      <c r="AE218" s="2"/>
    </row>
    <row r="219" spans="1:31">
      <c r="A219" s="60"/>
      <c r="B219" s="60"/>
      <c r="C219" s="60"/>
      <c r="D219" s="145"/>
      <c r="E219" s="2"/>
      <c r="F219" s="2"/>
      <c r="G219" s="2"/>
      <c r="H219" s="2"/>
      <c r="I219" s="154"/>
      <c r="J219" s="2"/>
      <c r="K219" s="2"/>
      <c r="L219" s="2"/>
      <c r="M219" s="2"/>
      <c r="N219" s="2"/>
      <c r="O219" s="2"/>
      <c r="P219" s="2"/>
      <c r="Q219" s="2"/>
      <c r="R219" s="2"/>
      <c r="S219" s="2"/>
      <c r="T219" s="2"/>
      <c r="U219" s="2"/>
      <c r="V219" s="2"/>
      <c r="W219" s="2"/>
      <c r="X219" s="2"/>
      <c r="Y219" s="2"/>
      <c r="Z219" s="2"/>
      <c r="AA219" s="2"/>
      <c r="AB219" s="2"/>
      <c r="AC219" s="2"/>
      <c r="AD219" s="2"/>
      <c r="AE219" s="2"/>
    </row>
    <row r="220" spans="1:31">
      <c r="A220" s="35" t="s">
        <v>174</v>
      </c>
      <c r="B220" s="60"/>
      <c r="C220" s="60"/>
      <c r="D220" s="145"/>
      <c r="E220" s="2"/>
      <c r="F220" s="2"/>
      <c r="G220" s="2"/>
      <c r="H220" s="2"/>
      <c r="I220" s="154"/>
      <c r="J220" s="2"/>
      <c r="K220" s="2"/>
      <c r="L220" s="2"/>
      <c r="M220" s="2"/>
      <c r="N220" s="2"/>
      <c r="O220" s="2"/>
      <c r="P220" s="2"/>
      <c r="Q220" s="2"/>
      <c r="R220" s="2"/>
      <c r="S220" s="2"/>
      <c r="T220" s="2"/>
      <c r="U220" s="2"/>
      <c r="V220" s="2"/>
      <c r="W220" s="2"/>
      <c r="X220" s="2"/>
      <c r="Y220" s="2"/>
      <c r="Z220" s="2"/>
      <c r="AA220" s="2"/>
      <c r="AB220" s="2"/>
      <c r="AC220" s="2"/>
      <c r="AD220" s="2"/>
      <c r="AE220" s="2"/>
    </row>
    <row r="221" spans="1:31" ht="14.25">
      <c r="A221" s="44" t="s">
        <v>133</v>
      </c>
      <c r="B221" s="44"/>
      <c r="C221" s="44"/>
      <c r="D221" s="44"/>
      <c r="E221" s="44"/>
      <c r="F221" s="44"/>
      <c r="G221" s="44"/>
      <c r="H221" s="2"/>
      <c r="I221" s="154"/>
      <c r="J221" s="2"/>
      <c r="K221" s="2"/>
      <c r="L221" s="2"/>
      <c r="M221" s="2"/>
      <c r="N221" s="2"/>
      <c r="O221" s="2"/>
      <c r="P221" s="2"/>
      <c r="Q221" s="2"/>
      <c r="R221" s="2"/>
      <c r="S221" s="2"/>
      <c r="T221" s="2"/>
      <c r="U221" s="2"/>
      <c r="V221" s="2"/>
      <c r="W221" s="2"/>
      <c r="X221" s="2"/>
      <c r="Y221" s="2"/>
      <c r="Z221" s="2"/>
      <c r="AA221" s="2"/>
      <c r="AB221" s="2"/>
      <c r="AC221" s="2"/>
      <c r="AD221" s="2"/>
      <c r="AE221" s="2"/>
    </row>
    <row r="222" spans="1:31" ht="60" customHeight="1">
      <c r="A222" s="61"/>
      <c r="B222" s="30" t="s">
        <v>109</v>
      </c>
      <c r="C222" s="30" t="s">
        <v>237</v>
      </c>
      <c r="D222" s="30"/>
      <c r="E222" s="171"/>
      <c r="F222" s="2"/>
      <c r="G222" s="200" t="s">
        <v>164</v>
      </c>
      <c r="H222" s="216"/>
      <c r="I222" s="234">
        <f>C226</f>
        <v>0</v>
      </c>
      <c r="J222" s="2"/>
      <c r="K222" s="2"/>
      <c r="L222" s="2"/>
      <c r="M222" s="2"/>
      <c r="N222" s="2"/>
      <c r="O222" s="2"/>
      <c r="P222" s="2"/>
      <c r="Q222" s="2"/>
      <c r="R222" s="2"/>
      <c r="S222" s="2"/>
      <c r="T222" s="2"/>
      <c r="U222" s="2"/>
      <c r="V222" s="2"/>
      <c r="W222" s="2"/>
      <c r="X222" s="2"/>
      <c r="Y222" s="2"/>
      <c r="Z222" s="2"/>
      <c r="AA222" s="2"/>
      <c r="AB222" s="2"/>
      <c r="AC222" s="2"/>
      <c r="AD222" s="2"/>
      <c r="AE222" s="2"/>
    </row>
    <row r="223" spans="1:31">
      <c r="A223" s="50" t="s">
        <v>24</v>
      </c>
      <c r="B223" s="91"/>
      <c r="C223" s="124">
        <f>IFERROR(P6*0.028/AA6*B223,0)</f>
        <v>0</v>
      </c>
      <c r="D223" s="149"/>
      <c r="E223" s="70"/>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row>
    <row r="224" spans="1:31">
      <c r="A224" s="50" t="s">
        <v>272</v>
      </c>
      <c r="B224" s="91"/>
      <c r="C224" s="124">
        <f>IFERROR(P6*0.028/AA6*B224,0)</f>
        <v>0</v>
      </c>
      <c r="D224" s="149"/>
      <c r="E224" s="70"/>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row>
    <row r="225" spans="1:31" ht="14.25">
      <c r="A225" s="50" t="s">
        <v>273</v>
      </c>
      <c r="B225" s="93"/>
      <c r="C225" s="125">
        <f>IFERROR(P6*0.028/AA6*B225,0)</f>
        <v>0</v>
      </c>
      <c r="D225" s="150"/>
      <c r="E225" s="70"/>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row>
    <row r="226" spans="1:31" ht="14.25">
      <c r="A226" s="60"/>
      <c r="B226" s="94" t="s">
        <v>99</v>
      </c>
      <c r="C226" s="126">
        <f>SUM(C223:D225)</f>
        <v>0</v>
      </c>
      <c r="D226" s="151"/>
      <c r="E226" s="70"/>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row>
    <row r="227" spans="1:31">
      <c r="A227" s="44" t="s">
        <v>134</v>
      </c>
      <c r="B227" s="44"/>
      <c r="C227" s="44"/>
      <c r="D227" s="44"/>
      <c r="E227" s="44"/>
      <c r="F227" s="44"/>
      <c r="G227" s="44"/>
      <c r="H227" s="2"/>
      <c r="I227" s="154"/>
      <c r="J227" s="2"/>
      <c r="K227" s="2"/>
      <c r="L227" s="2"/>
      <c r="M227" s="2"/>
      <c r="N227" s="2"/>
      <c r="O227" s="2"/>
      <c r="P227" s="2"/>
      <c r="Q227" s="2"/>
      <c r="R227" s="2"/>
      <c r="S227" s="2"/>
      <c r="T227" s="2"/>
      <c r="U227" s="2"/>
      <c r="V227" s="2"/>
      <c r="W227" s="2"/>
      <c r="X227" s="2"/>
      <c r="Y227" s="2"/>
      <c r="Z227" s="2"/>
      <c r="AA227" s="2"/>
      <c r="AB227" s="2"/>
      <c r="AC227" s="2"/>
      <c r="AD227" s="2"/>
      <c r="AE227" s="2"/>
    </row>
    <row r="228" spans="1:31">
      <c r="A228" s="44" t="s">
        <v>67</v>
      </c>
      <c r="B228" s="44"/>
      <c r="C228" s="44"/>
      <c r="D228" s="44"/>
      <c r="E228" s="44"/>
      <c r="F228" s="44"/>
      <c r="G228" s="44"/>
      <c r="H228" s="2"/>
      <c r="I228" s="154"/>
      <c r="J228" s="2"/>
      <c r="K228" s="2"/>
      <c r="L228" s="2"/>
      <c r="M228" s="2"/>
      <c r="N228" s="2"/>
      <c r="O228" s="2"/>
      <c r="P228" s="2"/>
      <c r="Q228" s="2"/>
      <c r="R228" s="2"/>
      <c r="S228" s="2"/>
      <c r="T228" s="2"/>
      <c r="U228" s="2"/>
      <c r="V228" s="2"/>
      <c r="W228" s="2"/>
      <c r="X228" s="2"/>
      <c r="Y228" s="2"/>
      <c r="Z228" s="2"/>
      <c r="AA228" s="2"/>
      <c r="AB228" s="2"/>
      <c r="AC228" s="2"/>
      <c r="AD228" s="2"/>
      <c r="AE228" s="2"/>
    </row>
    <row r="229" spans="1:31">
      <c r="A229" s="44"/>
      <c r="B229" s="60"/>
      <c r="C229" s="60"/>
      <c r="D229" s="145"/>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row>
    <row r="230" spans="1:31">
      <c r="A230" s="35" t="s">
        <v>113</v>
      </c>
      <c r="B230" s="60"/>
      <c r="C230" s="60"/>
      <c r="D230" s="145"/>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row>
    <row r="231" spans="1:31">
      <c r="A231" s="53" t="s">
        <v>150</v>
      </c>
      <c r="B231" s="2"/>
      <c r="C231" s="2"/>
      <c r="D231" s="2"/>
      <c r="E231" s="2"/>
      <c r="F231" s="2"/>
      <c r="G231" s="201"/>
      <c r="H231" s="196"/>
      <c r="I231" s="196"/>
      <c r="J231" s="2"/>
      <c r="K231" s="2"/>
      <c r="L231" s="2"/>
      <c r="M231" s="2"/>
      <c r="N231" s="2"/>
      <c r="O231" s="2"/>
      <c r="P231" s="2"/>
      <c r="Q231" s="2"/>
      <c r="R231" s="2"/>
      <c r="S231" s="2"/>
      <c r="T231" s="2"/>
      <c r="U231" s="2"/>
      <c r="V231" s="2"/>
      <c r="W231" s="2"/>
      <c r="X231" s="2"/>
      <c r="Y231" s="2"/>
      <c r="Z231" s="2"/>
      <c r="AA231" s="2"/>
      <c r="AB231" s="2"/>
      <c r="AC231" s="2"/>
      <c r="AD231" s="2"/>
      <c r="AE231" s="2"/>
    </row>
    <row r="232" spans="1:31">
      <c r="A232" s="36" t="s">
        <v>135</v>
      </c>
      <c r="B232" s="60"/>
      <c r="C232" s="60"/>
      <c r="D232" s="145"/>
      <c r="E232" s="2"/>
      <c r="F232" s="2"/>
      <c r="G232" s="40"/>
      <c r="H232" s="40"/>
      <c r="I232" s="40"/>
      <c r="J232" s="2"/>
      <c r="K232" s="2"/>
      <c r="L232" s="2"/>
      <c r="M232" s="2"/>
      <c r="N232" s="2"/>
      <c r="O232" s="2"/>
      <c r="P232" s="2"/>
      <c r="Q232" s="2"/>
      <c r="R232" s="2"/>
      <c r="S232" s="2"/>
      <c r="T232" s="2"/>
      <c r="U232" s="2"/>
      <c r="V232" s="2"/>
      <c r="W232" s="2"/>
      <c r="X232" s="2"/>
      <c r="Y232" s="2"/>
      <c r="Z232" s="2"/>
      <c r="AA232" s="2"/>
      <c r="AB232" s="2"/>
      <c r="AC232" s="2"/>
      <c r="AD232" s="2"/>
      <c r="AE232" s="2"/>
    </row>
    <row r="233" spans="1:31">
      <c r="A233" s="36" t="s">
        <v>118</v>
      </c>
      <c r="B233" s="60"/>
      <c r="C233" s="60"/>
      <c r="D233" s="145"/>
      <c r="E233" s="2"/>
      <c r="F233" s="2"/>
      <c r="G233" s="40"/>
      <c r="H233" s="40"/>
      <c r="I233" s="2"/>
      <c r="J233" s="2"/>
      <c r="K233" s="2"/>
      <c r="L233" s="2"/>
      <c r="M233" s="2"/>
      <c r="N233" s="2"/>
      <c r="O233" s="2"/>
      <c r="P233" s="2"/>
      <c r="Q233" s="2"/>
      <c r="R233" s="2"/>
      <c r="S233" s="2"/>
      <c r="T233" s="2"/>
      <c r="U233" s="2"/>
      <c r="V233" s="2"/>
      <c r="W233" s="2"/>
      <c r="X233" s="2"/>
      <c r="Y233" s="2"/>
      <c r="Z233" s="2"/>
      <c r="AA233" s="2"/>
      <c r="AB233" s="2"/>
      <c r="AC233" s="2"/>
      <c r="AD233" s="2"/>
      <c r="AE233" s="2"/>
    </row>
    <row r="234" spans="1:31" ht="14.25">
      <c r="A234" s="36" t="s">
        <v>17</v>
      </c>
      <c r="B234" s="60"/>
      <c r="C234" s="60"/>
      <c r="D234" s="145"/>
      <c r="E234" s="2"/>
      <c r="F234" s="2"/>
      <c r="G234" s="40"/>
      <c r="H234" s="2"/>
      <c r="I234" s="2"/>
      <c r="J234" s="2"/>
      <c r="K234" s="2"/>
      <c r="L234" s="2"/>
      <c r="M234" s="2"/>
      <c r="N234" s="2"/>
      <c r="O234" s="2"/>
      <c r="P234" s="2"/>
      <c r="Q234" s="2"/>
      <c r="R234" s="2"/>
      <c r="S234" s="2"/>
      <c r="T234" s="2"/>
      <c r="U234" s="2"/>
      <c r="V234" s="2"/>
      <c r="W234" s="2"/>
      <c r="X234" s="2"/>
      <c r="Y234" s="2"/>
      <c r="Z234" s="2"/>
      <c r="AA234" s="2"/>
      <c r="AB234" s="2"/>
      <c r="AC234" s="2"/>
      <c r="AD234" s="2"/>
      <c r="AE234" s="2"/>
    </row>
    <row r="235" spans="1:31" ht="33.75" customHeight="1">
      <c r="A235" s="64" t="s">
        <v>55</v>
      </c>
      <c r="B235" s="95"/>
      <c r="C235" s="127" t="s">
        <v>238</v>
      </c>
      <c r="D235" s="152"/>
      <c r="E235" s="172"/>
      <c r="F235" s="44"/>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row>
    <row r="236" spans="1:31" ht="14.25">
      <c r="A236" s="65">
        <f>P6</f>
        <v>0</v>
      </c>
      <c r="B236" s="96"/>
      <c r="C236" s="128">
        <f>IFERROR(A236*0.28*0.3,0)</f>
        <v>0</v>
      </c>
      <c r="D236" s="153"/>
      <c r="E236" s="173"/>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row>
    <row r="237" spans="1:31">
      <c r="A237" s="36" t="s">
        <v>136</v>
      </c>
      <c r="B237" s="60"/>
      <c r="C237" s="60"/>
      <c r="D237" s="145"/>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row>
    <row r="238" spans="1:31">
      <c r="A238" s="43" t="s">
        <v>125</v>
      </c>
      <c r="B238" s="87"/>
      <c r="C238" s="116"/>
      <c r="D238" s="135"/>
      <c r="E238" s="135"/>
      <c r="F238" s="36"/>
      <c r="G238" s="135"/>
      <c r="H238" s="135"/>
      <c r="I238" s="36"/>
      <c r="J238" s="36"/>
      <c r="K238" s="36"/>
      <c r="L238" s="36"/>
      <c r="M238" s="36"/>
      <c r="N238" s="36"/>
      <c r="O238" s="36"/>
      <c r="P238" s="36"/>
      <c r="Q238" s="36"/>
      <c r="R238" s="36"/>
      <c r="S238" s="36"/>
      <c r="T238" s="36"/>
      <c r="U238" s="36"/>
    </row>
    <row r="239" spans="1:31">
      <c r="A239" s="36" t="s">
        <v>14</v>
      </c>
      <c r="B239" s="60"/>
      <c r="C239" s="60"/>
      <c r="D239" s="145"/>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row>
    <row r="240" spans="1:31">
      <c r="A240" s="36"/>
      <c r="B240" s="60"/>
      <c r="C240" s="60"/>
      <c r="D240" s="145"/>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row>
    <row r="241" spans="1:31">
      <c r="A241" s="36"/>
      <c r="B241" s="60"/>
      <c r="C241" s="60"/>
      <c r="D241" s="145"/>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row>
    <row r="242" spans="1:31" ht="13.5" customHeight="1">
      <c r="A242" s="5" t="s">
        <v>176</v>
      </c>
      <c r="B242" s="5"/>
      <c r="C242" s="5"/>
      <c r="D242" s="5"/>
      <c r="E242" s="5"/>
      <c r="F242" s="5"/>
      <c r="G242" s="5"/>
      <c r="H242" s="5"/>
      <c r="I242" s="2"/>
      <c r="J242" s="2"/>
      <c r="K242" s="2"/>
      <c r="L242" s="2"/>
      <c r="M242" s="2"/>
      <c r="N242" s="2"/>
      <c r="O242" s="2"/>
      <c r="P242" s="2"/>
      <c r="Q242" s="2"/>
      <c r="R242" s="2"/>
      <c r="S242" s="2"/>
      <c r="T242" s="2"/>
      <c r="U242" s="2"/>
      <c r="V242" s="2"/>
      <c r="W242" s="2"/>
      <c r="X242" s="2"/>
      <c r="Y242" s="2"/>
      <c r="Z242" s="2"/>
      <c r="AA242" s="2"/>
      <c r="AB242" s="2"/>
      <c r="AC242" s="2"/>
      <c r="AD242" s="2"/>
      <c r="AE242" s="2"/>
    </row>
    <row r="243" spans="1:31" ht="13.5" customHeight="1">
      <c r="A243" s="5"/>
      <c r="B243" s="5"/>
      <c r="C243" s="5"/>
      <c r="D243" s="5"/>
      <c r="E243" s="5"/>
      <c r="F243" s="5"/>
      <c r="G243" s="5"/>
      <c r="H243" s="5"/>
      <c r="I243" s="2"/>
      <c r="J243" s="2"/>
      <c r="K243" s="2"/>
      <c r="L243" s="2"/>
      <c r="M243" s="2"/>
      <c r="N243" s="2"/>
      <c r="O243" s="2"/>
      <c r="P243" s="2"/>
      <c r="Q243" s="2"/>
      <c r="R243" s="2"/>
      <c r="S243" s="2"/>
      <c r="T243" s="2"/>
      <c r="U243" s="2"/>
      <c r="V243" s="2"/>
      <c r="W243" s="2"/>
      <c r="X243" s="2"/>
      <c r="Y243" s="2"/>
      <c r="Z243" s="2"/>
      <c r="AA243" s="2"/>
      <c r="AB243" s="2"/>
      <c r="AC243" s="2"/>
      <c r="AD243" s="2"/>
      <c r="AE243" s="2"/>
    </row>
    <row r="244" spans="1:31" ht="17.25" customHeight="1">
      <c r="A244" s="5" t="s">
        <v>177</v>
      </c>
      <c r="B244" s="5"/>
      <c r="C244" s="5"/>
      <c r="D244" s="5"/>
      <c r="E244" s="5"/>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row>
    <row r="245" spans="1:31" ht="13.5" customHeight="1">
      <c r="A245" s="2" t="s">
        <v>178</v>
      </c>
      <c r="B245" s="5"/>
      <c r="C245" s="5"/>
      <c r="D245" s="5"/>
      <c r="E245" s="5"/>
      <c r="F245" s="5"/>
      <c r="G245" s="5"/>
      <c r="H245" s="5"/>
      <c r="I245" s="2"/>
      <c r="J245" s="2"/>
      <c r="K245" s="2"/>
      <c r="L245" s="2"/>
      <c r="M245" s="2"/>
      <c r="N245" s="2"/>
      <c r="O245" s="2"/>
      <c r="P245" s="2"/>
      <c r="Q245" s="2"/>
      <c r="R245" s="2"/>
      <c r="S245" s="2"/>
      <c r="T245" s="2"/>
      <c r="U245" s="2"/>
      <c r="V245" s="2"/>
      <c r="W245" s="2"/>
      <c r="X245" s="2"/>
      <c r="Y245" s="2"/>
      <c r="Z245" s="2"/>
      <c r="AA245" s="2"/>
      <c r="AB245" s="2"/>
      <c r="AC245" s="2"/>
      <c r="AD245" s="2"/>
      <c r="AE245" s="2"/>
    </row>
    <row r="246" spans="1:31" ht="18">
      <c r="A246" s="66" t="s">
        <v>239</v>
      </c>
      <c r="B246" s="97"/>
      <c r="C246" s="97"/>
      <c r="D246" s="97"/>
      <c r="E246" s="97"/>
      <c r="F246" s="97"/>
      <c r="G246" s="97"/>
      <c r="H246" s="97"/>
      <c r="I246" s="97"/>
      <c r="J246" s="97"/>
      <c r="K246" s="97"/>
      <c r="L246" s="97"/>
      <c r="M246" s="280">
        <f>IFERROR(H73+H118,0)</f>
        <v>0</v>
      </c>
      <c r="N246" s="233"/>
      <c r="O246" s="2"/>
      <c r="P246" s="2"/>
      <c r="Q246" s="2"/>
      <c r="R246" s="2"/>
      <c r="S246" s="2"/>
      <c r="T246" s="2"/>
      <c r="U246" s="2"/>
      <c r="V246" s="2"/>
      <c r="W246" s="2"/>
      <c r="X246" s="2"/>
      <c r="Y246" s="2"/>
      <c r="Z246" s="2"/>
      <c r="AA246" s="2"/>
      <c r="AB246" s="2"/>
      <c r="AC246" s="2"/>
      <c r="AD246" s="2"/>
      <c r="AE246" s="2"/>
    </row>
    <row r="247" spans="1:31" s="3" customFormat="1" ht="13.5" customHeight="1">
      <c r="A247" s="67" t="s">
        <v>157</v>
      </c>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c r="Z247" s="11"/>
      <c r="AA247" s="11"/>
      <c r="AB247" s="11"/>
      <c r="AC247" s="11"/>
      <c r="AD247" s="11"/>
      <c r="AE247" s="11"/>
    </row>
    <row r="248" spans="1:31" s="3" customFormat="1" ht="15">
      <c r="A248" s="67"/>
      <c r="B248" s="67"/>
      <c r="C248" s="67"/>
      <c r="D248" s="67"/>
      <c r="E248" s="67"/>
      <c r="F248" s="67"/>
      <c r="G248" s="67"/>
      <c r="H248" s="67"/>
      <c r="I248" s="67"/>
      <c r="J248" s="67"/>
      <c r="K248" s="67"/>
      <c r="L248" s="67"/>
      <c r="M248" s="281"/>
      <c r="N248" s="268"/>
      <c r="O248" s="11"/>
      <c r="P248" s="11"/>
      <c r="Q248" s="11"/>
      <c r="R248" s="11"/>
      <c r="S248" s="11"/>
      <c r="T248" s="11"/>
      <c r="U248" s="11"/>
      <c r="V248" s="11"/>
      <c r="W248" s="11"/>
      <c r="X248" s="11"/>
      <c r="Y248" s="11"/>
      <c r="Z248" s="11"/>
      <c r="AA248" s="11"/>
      <c r="AB248" s="11"/>
      <c r="AC248" s="11"/>
      <c r="AD248" s="11"/>
      <c r="AE248" s="11"/>
    </row>
    <row r="249" spans="1:31" ht="18">
      <c r="A249" s="66" t="s">
        <v>240</v>
      </c>
      <c r="B249" s="97"/>
      <c r="C249" s="97"/>
      <c r="D249" s="97"/>
      <c r="E249" s="97"/>
      <c r="F249" s="97"/>
      <c r="G249" s="97"/>
      <c r="H249" s="97"/>
      <c r="I249" s="97"/>
      <c r="J249" s="97"/>
      <c r="K249" s="97"/>
      <c r="L249" s="97"/>
      <c r="M249" s="280">
        <f>IF(K4="",0,I134+H154+AD152+O172+Q190+D201+I211+I222+C236)</f>
        <v>0</v>
      </c>
      <c r="N249" s="233"/>
      <c r="O249" s="2"/>
      <c r="P249" s="2"/>
      <c r="Q249" s="2"/>
      <c r="R249" s="2"/>
      <c r="S249" s="2"/>
      <c r="T249" s="2"/>
      <c r="U249" s="2"/>
      <c r="V249" s="2"/>
      <c r="W249" s="2"/>
      <c r="X249" s="2"/>
      <c r="Y249" s="2"/>
      <c r="Z249" s="2"/>
      <c r="AA249" s="2"/>
      <c r="AB249" s="2"/>
      <c r="AC249" s="2"/>
      <c r="AD249" s="2"/>
      <c r="AE249" s="2"/>
    </row>
    <row r="250" spans="1:31" ht="17.25">
      <c r="A250" s="68"/>
      <c r="B250" s="68"/>
      <c r="C250" s="68"/>
      <c r="D250" s="68"/>
      <c r="E250" s="68"/>
      <c r="F250" s="68"/>
      <c r="G250" s="68"/>
      <c r="H250" s="68"/>
      <c r="I250" s="68"/>
      <c r="J250" s="68"/>
      <c r="K250" s="68"/>
      <c r="L250" s="68"/>
      <c r="M250" s="281"/>
      <c r="N250" s="268"/>
      <c r="O250" s="2"/>
      <c r="P250" s="2"/>
      <c r="Q250" s="2"/>
      <c r="R250" s="2"/>
      <c r="S250" s="2"/>
      <c r="T250" s="2"/>
      <c r="U250" s="2"/>
      <c r="V250" s="2"/>
      <c r="W250" s="2"/>
      <c r="X250" s="2"/>
      <c r="Y250" s="2"/>
      <c r="Z250" s="2"/>
      <c r="AA250" s="2"/>
      <c r="AB250" s="2"/>
      <c r="AC250" s="2"/>
      <c r="AD250" s="2"/>
      <c r="AE250" s="2"/>
    </row>
    <row r="251" spans="1:31">
      <c r="A251" s="36"/>
      <c r="B251" s="98"/>
      <c r="C251" s="98"/>
      <c r="D251" s="145"/>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row>
    <row r="252" spans="1:31" ht="17.25">
      <c r="A252" s="46" t="s">
        <v>152</v>
      </c>
      <c r="B252" s="9"/>
    </row>
    <row r="253" spans="1:31" ht="14.25" customHeight="1">
      <c r="A253" s="29" t="s">
        <v>313</v>
      </c>
      <c r="B253" s="9"/>
    </row>
    <row r="254" spans="1:31" ht="15">
      <c r="A254" s="1" t="s">
        <v>35</v>
      </c>
      <c r="H254" s="9" t="s">
        <v>154</v>
      </c>
      <c r="N254" s="1" t="s">
        <v>110</v>
      </c>
      <c r="Y254" s="9" t="s">
        <v>33</v>
      </c>
    </row>
    <row r="255" spans="1:31" ht="14.25">
      <c r="A255" s="69"/>
      <c r="B255" s="17" t="s">
        <v>111</v>
      </c>
      <c r="C255" s="17"/>
      <c r="D255" s="154" t="s">
        <v>64</v>
      </c>
      <c r="E255" s="174">
        <f>K4</f>
        <v>0</v>
      </c>
      <c r="F255" s="174"/>
      <c r="G255" s="154" t="s">
        <v>112</v>
      </c>
      <c r="H255" s="217" t="s">
        <v>244</v>
      </c>
      <c r="I255" s="235"/>
      <c r="J255" s="235"/>
      <c r="K255" s="257"/>
      <c r="M255" s="69"/>
      <c r="N255" s="293"/>
      <c r="O255" s="308" t="s">
        <v>10</v>
      </c>
      <c r="P255" s="308"/>
      <c r="Q255" s="308"/>
      <c r="R255" s="308"/>
      <c r="S255" s="308"/>
      <c r="T255" s="154" t="s">
        <v>64</v>
      </c>
      <c r="U255" s="174">
        <f>K4</f>
        <v>0</v>
      </c>
      <c r="V255" s="174"/>
      <c r="W255" s="174"/>
      <c r="X255" s="154" t="s">
        <v>64</v>
      </c>
      <c r="Y255" s="217" t="s">
        <v>8</v>
      </c>
      <c r="Z255" s="235"/>
      <c r="AA255" s="235"/>
      <c r="AB255" s="235"/>
      <c r="AC255" s="235"/>
      <c r="AD255" s="257"/>
    </row>
    <row r="256" spans="1:31" ht="14.25">
      <c r="A256" s="70"/>
      <c r="B256" s="99" t="s">
        <v>262</v>
      </c>
      <c r="C256" s="99"/>
      <c r="D256" s="154"/>
      <c r="E256" s="175">
        <f>P8</f>
        <v>0</v>
      </c>
      <c r="F256" s="175"/>
      <c r="G256" s="154"/>
      <c r="H256" s="338">
        <f>IFERROR(E255/E256,0)</f>
        <v>0</v>
      </c>
      <c r="I256" s="339"/>
      <c r="J256" s="339"/>
      <c r="K256" s="353"/>
      <c r="N256" s="294"/>
      <c r="O256" s="116" t="s">
        <v>116</v>
      </c>
      <c r="P256" s="116"/>
      <c r="Q256" s="116"/>
      <c r="R256" s="116"/>
      <c r="S256" s="116"/>
      <c r="T256" s="154"/>
      <c r="U256" s="331">
        <f>AE8</f>
        <v>0</v>
      </c>
      <c r="V256" s="331"/>
      <c r="W256" s="331"/>
      <c r="X256" s="154"/>
      <c r="Y256" s="338">
        <f>IFERROR(U255/U256,0)</f>
        <v>0</v>
      </c>
      <c r="Z256" s="339"/>
      <c r="AA256" s="339"/>
      <c r="AB256" s="339"/>
      <c r="AC256" s="339"/>
      <c r="AD256" s="353"/>
    </row>
    <row r="257" spans="1:30">
      <c r="A257" s="71"/>
      <c r="B257" s="71"/>
      <c r="C257" s="71"/>
      <c r="D257" s="71"/>
      <c r="E257" s="71"/>
      <c r="F257" s="71"/>
      <c r="G257" s="71"/>
      <c r="H257" s="71"/>
      <c r="I257" s="71"/>
      <c r="J257" s="71"/>
      <c r="K257" s="71"/>
    </row>
    <row r="258" spans="1:30" ht="14.25" customHeight="1">
      <c r="A258" s="29" t="s">
        <v>158</v>
      </c>
      <c r="B258" s="9"/>
    </row>
    <row r="259" spans="1:30" ht="15">
      <c r="A259" s="1" t="s">
        <v>35</v>
      </c>
      <c r="H259" s="9" t="s">
        <v>159</v>
      </c>
      <c r="N259" s="1" t="s">
        <v>110</v>
      </c>
      <c r="Y259" s="9" t="s">
        <v>33</v>
      </c>
    </row>
    <row r="260" spans="1:30" ht="14.25">
      <c r="A260" s="69"/>
      <c r="B260" s="17" t="s">
        <v>111</v>
      </c>
      <c r="C260" s="17"/>
      <c r="D260" s="154" t="s">
        <v>64</v>
      </c>
      <c r="E260" s="174">
        <f>K4</f>
        <v>0</v>
      </c>
      <c r="F260" s="174"/>
      <c r="G260" s="154" t="s">
        <v>112</v>
      </c>
      <c r="H260" s="217" t="s">
        <v>244</v>
      </c>
      <c r="I260" s="235"/>
      <c r="J260" s="235"/>
      <c r="K260" s="257"/>
      <c r="M260" s="69"/>
      <c r="N260" s="293"/>
      <c r="O260" s="308" t="s">
        <v>10</v>
      </c>
      <c r="P260" s="308"/>
      <c r="Q260" s="308"/>
      <c r="R260" s="308"/>
      <c r="S260" s="308"/>
      <c r="T260" s="154" t="s">
        <v>64</v>
      </c>
      <c r="U260" s="174">
        <f>K4</f>
        <v>0</v>
      </c>
      <c r="V260" s="174"/>
      <c r="W260" s="174"/>
      <c r="X260" s="154" t="s">
        <v>64</v>
      </c>
      <c r="Y260" s="217" t="s">
        <v>8</v>
      </c>
      <c r="Z260" s="235"/>
      <c r="AA260" s="235"/>
      <c r="AB260" s="235"/>
      <c r="AC260" s="235"/>
      <c r="AD260" s="257"/>
    </row>
    <row r="261" spans="1:30" ht="14.25">
      <c r="A261" s="70"/>
      <c r="B261" s="100" t="s">
        <v>241</v>
      </c>
      <c r="C261" s="100"/>
      <c r="D261" s="154"/>
      <c r="E261" s="175">
        <f>P8-M249</f>
        <v>0</v>
      </c>
      <c r="F261" s="175"/>
      <c r="G261" s="154"/>
      <c r="H261" s="338">
        <f>IFERROR(E260/E261,0)</f>
        <v>0</v>
      </c>
      <c r="I261" s="339"/>
      <c r="J261" s="339"/>
      <c r="K261" s="353"/>
      <c r="N261" s="294"/>
      <c r="O261" s="309" t="s">
        <v>285</v>
      </c>
      <c r="P261" s="309"/>
      <c r="Q261" s="309"/>
      <c r="R261" s="309"/>
      <c r="S261" s="309"/>
      <c r="T261" s="154"/>
      <c r="U261" s="331">
        <f>AE8-(I150+AB150+AB151)</f>
        <v>0</v>
      </c>
      <c r="V261" s="331"/>
      <c r="W261" s="331"/>
      <c r="X261" s="154"/>
      <c r="Y261" s="338">
        <f>IFERROR(U260/U261,0)</f>
        <v>0</v>
      </c>
      <c r="Z261" s="339"/>
      <c r="AA261" s="339"/>
      <c r="AB261" s="339"/>
      <c r="AC261" s="339"/>
      <c r="AD261" s="353"/>
    </row>
    <row r="262" spans="1:30">
      <c r="A262" s="72"/>
      <c r="B262" s="101"/>
      <c r="C262" s="101"/>
      <c r="D262" s="72"/>
      <c r="E262" s="72"/>
      <c r="F262" s="72"/>
      <c r="G262" s="72"/>
      <c r="H262" s="72"/>
      <c r="I262" s="72"/>
      <c r="J262" s="72"/>
      <c r="K262" s="259"/>
    </row>
    <row r="263" spans="1:30">
      <c r="A263" s="2"/>
      <c r="B263" s="2"/>
      <c r="C263" s="2"/>
      <c r="D263" s="2"/>
      <c r="E263" s="2"/>
      <c r="F263" s="2"/>
      <c r="G263" s="2"/>
      <c r="H263" s="2"/>
      <c r="I263" s="2"/>
      <c r="J263" s="2"/>
      <c r="K263" s="2"/>
      <c r="L263" s="2"/>
      <c r="M263" s="2"/>
      <c r="N263" s="2"/>
      <c r="O263" s="2"/>
      <c r="P263" s="2"/>
      <c r="Q263" s="2"/>
      <c r="R263" s="2"/>
      <c r="S263" s="2"/>
      <c r="T263" s="2"/>
      <c r="U263" s="2"/>
      <c r="V263" s="2"/>
      <c r="W263" s="2"/>
    </row>
  </sheetData>
  <mergeCells count="373">
    <mergeCell ref="A1:AD1"/>
    <mergeCell ref="A2:N2"/>
    <mergeCell ref="A3:B3"/>
    <mergeCell ref="B4:E4"/>
    <mergeCell ref="H4:J4"/>
    <mergeCell ref="V4:AE4"/>
    <mergeCell ref="V5:X5"/>
    <mergeCell ref="Y5:Z5"/>
    <mergeCell ref="AA5:AC5"/>
    <mergeCell ref="N6:O6"/>
    <mergeCell ref="P6:U6"/>
    <mergeCell ref="V6:X6"/>
    <mergeCell ref="Y6:Z6"/>
    <mergeCell ref="AA6:AC6"/>
    <mergeCell ref="B7:K7"/>
    <mergeCell ref="N7:O7"/>
    <mergeCell ref="P7:U7"/>
    <mergeCell ref="V7:X7"/>
    <mergeCell ref="Y7:Z7"/>
    <mergeCell ref="AA7:AC7"/>
    <mergeCell ref="N8:O8"/>
    <mergeCell ref="P8:U8"/>
    <mergeCell ref="V8:X8"/>
    <mergeCell ref="Y8:Z8"/>
    <mergeCell ref="AA8:AD8"/>
    <mergeCell ref="A20:F20"/>
    <mergeCell ref="A21:E21"/>
    <mergeCell ref="A23:B23"/>
    <mergeCell ref="G23:H23"/>
    <mergeCell ref="A24:B24"/>
    <mergeCell ref="A25:B25"/>
    <mergeCell ref="A26:B26"/>
    <mergeCell ref="B31:C31"/>
    <mergeCell ref="D31:E31"/>
    <mergeCell ref="F31:G31"/>
    <mergeCell ref="H31:I31"/>
    <mergeCell ref="J31:L31"/>
    <mergeCell ref="B32:C32"/>
    <mergeCell ref="D32:E32"/>
    <mergeCell ref="F32:G32"/>
    <mergeCell ref="H32:I32"/>
    <mergeCell ref="J32:L32"/>
    <mergeCell ref="B33:C33"/>
    <mergeCell ref="D33:E33"/>
    <mergeCell ref="F33:G33"/>
    <mergeCell ref="H33:I33"/>
    <mergeCell ref="J33:L33"/>
    <mergeCell ref="B34:C34"/>
    <mergeCell ref="D34:E34"/>
    <mergeCell ref="F34:G34"/>
    <mergeCell ref="H34:I34"/>
    <mergeCell ref="J34:L34"/>
    <mergeCell ref="B35:C35"/>
    <mergeCell ref="D35:E35"/>
    <mergeCell ref="F35:G35"/>
    <mergeCell ref="H35:I35"/>
    <mergeCell ref="J35:L35"/>
    <mergeCell ref="H36:I36"/>
    <mergeCell ref="J36:L36"/>
    <mergeCell ref="B39:C39"/>
    <mergeCell ref="D39:E39"/>
    <mergeCell ref="F39:G39"/>
    <mergeCell ref="H39:I39"/>
    <mergeCell ref="J39:L39"/>
    <mergeCell ref="B40:C40"/>
    <mergeCell ref="D40:E40"/>
    <mergeCell ref="F40:G40"/>
    <mergeCell ref="H40:I40"/>
    <mergeCell ref="J40:L40"/>
    <mergeCell ref="B41:C41"/>
    <mergeCell ref="D41:E41"/>
    <mergeCell ref="F41:G41"/>
    <mergeCell ref="H41:I41"/>
    <mergeCell ref="J41:L41"/>
    <mergeCell ref="B42:C42"/>
    <mergeCell ref="D42:E42"/>
    <mergeCell ref="F42:G42"/>
    <mergeCell ref="H42:I42"/>
    <mergeCell ref="J42:L42"/>
    <mergeCell ref="B43:C43"/>
    <mergeCell ref="D43:E43"/>
    <mergeCell ref="F43:G43"/>
    <mergeCell ref="H43:I43"/>
    <mergeCell ref="J43:L43"/>
    <mergeCell ref="H44:I44"/>
    <mergeCell ref="J44:L44"/>
    <mergeCell ref="B48:C48"/>
    <mergeCell ref="D48:E48"/>
    <mergeCell ref="F48:G48"/>
    <mergeCell ref="H48:I48"/>
    <mergeCell ref="J48:L48"/>
    <mergeCell ref="B49:C49"/>
    <mergeCell ref="D49:E49"/>
    <mergeCell ref="F49:G49"/>
    <mergeCell ref="H49:I49"/>
    <mergeCell ref="J49:L49"/>
    <mergeCell ref="B50:C50"/>
    <mergeCell ref="D50:E50"/>
    <mergeCell ref="F50:G50"/>
    <mergeCell ref="H50:I50"/>
    <mergeCell ref="J50:L50"/>
    <mergeCell ref="B51:C51"/>
    <mergeCell ref="D51:E51"/>
    <mergeCell ref="F51:G51"/>
    <mergeCell ref="H51:I51"/>
    <mergeCell ref="J51:L51"/>
    <mergeCell ref="B52:C52"/>
    <mergeCell ref="D52:E52"/>
    <mergeCell ref="F52:G52"/>
    <mergeCell ref="H52:I52"/>
    <mergeCell ref="J52:L52"/>
    <mergeCell ref="H53:I53"/>
    <mergeCell ref="J53:L53"/>
    <mergeCell ref="B57:C57"/>
    <mergeCell ref="D57:E57"/>
    <mergeCell ref="F57:G57"/>
    <mergeCell ref="H57:I57"/>
    <mergeCell ref="J57:L57"/>
    <mergeCell ref="B58:C58"/>
    <mergeCell ref="D58:E58"/>
    <mergeCell ref="F58:G58"/>
    <mergeCell ref="H58:I58"/>
    <mergeCell ref="J58:L58"/>
    <mergeCell ref="B59:C59"/>
    <mergeCell ref="D59:E59"/>
    <mergeCell ref="F59:G59"/>
    <mergeCell ref="H59:I59"/>
    <mergeCell ref="J59:L59"/>
    <mergeCell ref="B60:C60"/>
    <mergeCell ref="D60:E60"/>
    <mergeCell ref="F60:G60"/>
    <mergeCell ref="H60:I60"/>
    <mergeCell ref="J60:L60"/>
    <mergeCell ref="B61:C61"/>
    <mergeCell ref="D61:E61"/>
    <mergeCell ref="F61:G61"/>
    <mergeCell ref="H61:I61"/>
    <mergeCell ref="J61:L61"/>
    <mergeCell ref="H62:I62"/>
    <mergeCell ref="J62:L62"/>
    <mergeCell ref="B66:C66"/>
    <mergeCell ref="D66:E66"/>
    <mergeCell ref="F66:G66"/>
    <mergeCell ref="H66:I66"/>
    <mergeCell ref="J66:L66"/>
    <mergeCell ref="B67:C67"/>
    <mergeCell ref="D67:E67"/>
    <mergeCell ref="F67:G67"/>
    <mergeCell ref="H67:I67"/>
    <mergeCell ref="J67:L67"/>
    <mergeCell ref="B68:C68"/>
    <mergeCell ref="D68:E68"/>
    <mergeCell ref="F68:G68"/>
    <mergeCell ref="H68:I68"/>
    <mergeCell ref="J68:L68"/>
    <mergeCell ref="B69:C69"/>
    <mergeCell ref="D69:E69"/>
    <mergeCell ref="F69:G69"/>
    <mergeCell ref="H69:I69"/>
    <mergeCell ref="J69:L69"/>
    <mergeCell ref="B70:C70"/>
    <mergeCell ref="D70:E70"/>
    <mergeCell ref="F70:G70"/>
    <mergeCell ref="H70:I70"/>
    <mergeCell ref="J70:L70"/>
    <mergeCell ref="H71:I71"/>
    <mergeCell ref="J71:L71"/>
    <mergeCell ref="C73:G73"/>
    <mergeCell ref="A76:K76"/>
    <mergeCell ref="B84:C84"/>
    <mergeCell ref="D84:F84"/>
    <mergeCell ref="H84:J84"/>
    <mergeCell ref="M84:O84"/>
    <mergeCell ref="P84:Q84"/>
    <mergeCell ref="B85:C85"/>
    <mergeCell ref="D85:F85"/>
    <mergeCell ref="B86:C86"/>
    <mergeCell ref="D86:F86"/>
    <mergeCell ref="B87:C87"/>
    <mergeCell ref="D87:F87"/>
    <mergeCell ref="B88:C88"/>
    <mergeCell ref="D88:F88"/>
    <mergeCell ref="B89:C89"/>
    <mergeCell ref="D89:F89"/>
    <mergeCell ref="A91:C91"/>
    <mergeCell ref="E91:F91"/>
    <mergeCell ref="H91:K91"/>
    <mergeCell ref="A92:C92"/>
    <mergeCell ref="E92:F92"/>
    <mergeCell ref="H92:K92"/>
    <mergeCell ref="B96:C96"/>
    <mergeCell ref="D96:F96"/>
    <mergeCell ref="H96:J96"/>
    <mergeCell ref="M96:O96"/>
    <mergeCell ref="P96:Q96"/>
    <mergeCell ref="B97:C97"/>
    <mergeCell ref="D97:F97"/>
    <mergeCell ref="B98:C98"/>
    <mergeCell ref="D98:F98"/>
    <mergeCell ref="B99:C99"/>
    <mergeCell ref="D99:F99"/>
    <mergeCell ref="B100:C100"/>
    <mergeCell ref="D100:F100"/>
    <mergeCell ref="B101:C101"/>
    <mergeCell ref="D101:F101"/>
    <mergeCell ref="A103:C103"/>
    <mergeCell ref="E103:F103"/>
    <mergeCell ref="H103:K103"/>
    <mergeCell ref="A104:C104"/>
    <mergeCell ref="E104:F104"/>
    <mergeCell ref="H104:K104"/>
    <mergeCell ref="B108:C108"/>
    <mergeCell ref="D108:F108"/>
    <mergeCell ref="H108:J108"/>
    <mergeCell ref="M108:O108"/>
    <mergeCell ref="P108:Q108"/>
    <mergeCell ref="B109:C109"/>
    <mergeCell ref="D109:F109"/>
    <mergeCell ref="B110:C110"/>
    <mergeCell ref="D110:F110"/>
    <mergeCell ref="B111:C111"/>
    <mergeCell ref="D111:F111"/>
    <mergeCell ref="B112:C112"/>
    <mergeCell ref="D112:F112"/>
    <mergeCell ref="B113:C113"/>
    <mergeCell ref="D113:F113"/>
    <mergeCell ref="A115:C115"/>
    <mergeCell ref="E115:F115"/>
    <mergeCell ref="H115:K115"/>
    <mergeCell ref="A116:C116"/>
    <mergeCell ref="E116:F116"/>
    <mergeCell ref="H116:K116"/>
    <mergeCell ref="C118:G118"/>
    <mergeCell ref="G127:H127"/>
    <mergeCell ref="A128:B128"/>
    <mergeCell ref="D128:E128"/>
    <mergeCell ref="A129:B129"/>
    <mergeCell ref="D129:E129"/>
    <mergeCell ref="A133:B133"/>
    <mergeCell ref="D133:E133"/>
    <mergeCell ref="I133:K133"/>
    <mergeCell ref="A134:B134"/>
    <mergeCell ref="D134:E134"/>
    <mergeCell ref="I134:K134"/>
    <mergeCell ref="A142:B142"/>
    <mergeCell ref="I142:K142"/>
    <mergeCell ref="AA142:AB142"/>
    <mergeCell ref="AC142:AD142"/>
    <mergeCell ref="A143:B143"/>
    <mergeCell ref="I143:K143"/>
    <mergeCell ref="AA143:AB143"/>
    <mergeCell ref="AC143:AD143"/>
    <mergeCell ref="A144:B144"/>
    <mergeCell ref="I144:K144"/>
    <mergeCell ref="AA144:AB144"/>
    <mergeCell ref="AC144:AD144"/>
    <mergeCell ref="E145:H145"/>
    <mergeCell ref="I145:K145"/>
    <mergeCell ref="AA145:AB145"/>
    <mergeCell ref="AC145:AD145"/>
    <mergeCell ref="A147:K147"/>
    <mergeCell ref="A148:G148"/>
    <mergeCell ref="I149:K149"/>
    <mergeCell ref="N149:O149"/>
    <mergeCell ref="AB149:AC149"/>
    <mergeCell ref="I150:K150"/>
    <mergeCell ref="N150:O150"/>
    <mergeCell ref="AB150:AC150"/>
    <mergeCell ref="N151:O151"/>
    <mergeCell ref="AB151:AC151"/>
    <mergeCell ref="A154:B154"/>
    <mergeCell ref="D154:F154"/>
    <mergeCell ref="H154:K154"/>
    <mergeCell ref="A172:B172"/>
    <mergeCell ref="D172:E172"/>
    <mergeCell ref="G172:I172"/>
    <mergeCell ref="K172:N172"/>
    <mergeCell ref="O172:P172"/>
    <mergeCell ref="A173:B173"/>
    <mergeCell ref="D173:E173"/>
    <mergeCell ref="G173:I173"/>
    <mergeCell ref="A174:B174"/>
    <mergeCell ref="D174:E174"/>
    <mergeCell ref="G174:I174"/>
    <mergeCell ref="A177:C177"/>
    <mergeCell ref="G177:I177"/>
    <mergeCell ref="A178:C178"/>
    <mergeCell ref="G178:I178"/>
    <mergeCell ref="H188:I188"/>
    <mergeCell ref="L188:M188"/>
    <mergeCell ref="N188:O188"/>
    <mergeCell ref="H189:I189"/>
    <mergeCell ref="L189:M189"/>
    <mergeCell ref="N189:O189"/>
    <mergeCell ref="H190:I190"/>
    <mergeCell ref="L190:M190"/>
    <mergeCell ref="N190:O190"/>
    <mergeCell ref="Q190:S190"/>
    <mergeCell ref="L191:M191"/>
    <mergeCell ref="N191:O191"/>
    <mergeCell ref="G211:H211"/>
    <mergeCell ref="A215:E215"/>
    <mergeCell ref="B216:C216"/>
    <mergeCell ref="D216:E216"/>
    <mergeCell ref="B217:C217"/>
    <mergeCell ref="D217:E217"/>
    <mergeCell ref="A218:F218"/>
    <mergeCell ref="A221:G221"/>
    <mergeCell ref="C222:D222"/>
    <mergeCell ref="G222:H222"/>
    <mergeCell ref="C223:D223"/>
    <mergeCell ref="C224:D224"/>
    <mergeCell ref="C225:D225"/>
    <mergeCell ref="C226:D226"/>
    <mergeCell ref="A235:B235"/>
    <mergeCell ref="C235:E235"/>
    <mergeCell ref="A236:B236"/>
    <mergeCell ref="C236:E236"/>
    <mergeCell ref="A246:L246"/>
    <mergeCell ref="M246:N246"/>
    <mergeCell ref="A247:Y247"/>
    <mergeCell ref="A249:L249"/>
    <mergeCell ref="M249:N249"/>
    <mergeCell ref="B255:C255"/>
    <mergeCell ref="E255:F255"/>
    <mergeCell ref="H255:K255"/>
    <mergeCell ref="O255:S255"/>
    <mergeCell ref="U255:W255"/>
    <mergeCell ref="Y255:AD255"/>
    <mergeCell ref="B256:C256"/>
    <mergeCell ref="E256:F256"/>
    <mergeCell ref="H256:K256"/>
    <mergeCell ref="O256:S256"/>
    <mergeCell ref="U256:W256"/>
    <mergeCell ref="Y256:AD256"/>
    <mergeCell ref="B260:C260"/>
    <mergeCell ref="E260:F260"/>
    <mergeCell ref="H260:K260"/>
    <mergeCell ref="O260:S260"/>
    <mergeCell ref="U260:W260"/>
    <mergeCell ref="Y260:AD260"/>
    <mergeCell ref="E261:F261"/>
    <mergeCell ref="H261:K261"/>
    <mergeCell ref="O261:S261"/>
    <mergeCell ref="U261:W261"/>
    <mergeCell ref="Y261:AD261"/>
    <mergeCell ref="A263:W263"/>
    <mergeCell ref="N4:U5"/>
    <mergeCell ref="A5:A6"/>
    <mergeCell ref="B5:K6"/>
    <mergeCell ref="O10:AE13"/>
    <mergeCell ref="A18:E19"/>
    <mergeCell ref="D143:D144"/>
    <mergeCell ref="F143:F144"/>
    <mergeCell ref="H143:H144"/>
    <mergeCell ref="A152:B153"/>
    <mergeCell ref="C152:C153"/>
    <mergeCell ref="D152:F153"/>
    <mergeCell ref="G152:G153"/>
    <mergeCell ref="H152:K153"/>
    <mergeCell ref="Q188:S189"/>
    <mergeCell ref="A201:C202"/>
    <mergeCell ref="D201:D202"/>
    <mergeCell ref="A242:H243"/>
    <mergeCell ref="D255:D256"/>
    <mergeCell ref="G255:G256"/>
    <mergeCell ref="T255:T256"/>
    <mergeCell ref="X255:X256"/>
    <mergeCell ref="D260:D261"/>
    <mergeCell ref="G260:G261"/>
    <mergeCell ref="T260:T261"/>
    <mergeCell ref="X260:X261"/>
    <mergeCell ref="B261:C262"/>
  </mergeCells>
  <phoneticPr fontId="1"/>
  <dataValidations count="1">
    <dataValidation type="list" allowBlank="1" showDropDown="0" showInputMessage="1" showErrorMessage="1" sqref="AF190:AF200 D189:D190 L189:L190 D211">
      <formula1>$AF$190:$AF$200</formula1>
    </dataValidation>
  </dataValidations>
  <pageMargins left="0.59055118110236227" right="0.23622047244094488" top="0.74803149606299213" bottom="0.74803149606299213" header="0.31496062992125984" footer="0.31496062992125984"/>
  <pageSetup paperSize="8" scale="70" fitToWidth="1" fitToHeight="1" orientation="landscape" usePrinterDefaults="1" cellComments="asDisplayed" r:id="rId1"/>
  <headerFooter>
    <oddFooter>&amp;C&amp;P</oddFooter>
  </headerFooter>
  <rowBreaks count="3" manualBreakCount="3">
    <brk id="74" max="30" man="1"/>
    <brk id="138" max="30" man="1"/>
    <brk id="206" max="30" man="1"/>
  </rowBreaks>
  <legacyDrawing r:id="rId2"/>
</worksheet>
</file>

<file path=xl/worksheets/sheet8.xml><?xml version="1.0" encoding="utf-8"?>
<worksheet xmlns:r="http://schemas.openxmlformats.org/officeDocument/2006/relationships" xmlns:mc="http://schemas.openxmlformats.org/markup-compatibility/2006" xmlns="http://schemas.openxmlformats.org/spreadsheetml/2006/main">
  <sheetPr>
    <tabColor theme="8" tint="0.8"/>
  </sheetPr>
  <dimension ref="A1:AF263"/>
  <sheetViews>
    <sheetView view="pageBreakPreview" zoomScaleSheetLayoutView="100" workbookViewId="0">
      <selection sqref="A1:AD1"/>
    </sheetView>
  </sheetViews>
  <sheetFormatPr defaultRowHeight="13.5"/>
  <cols>
    <col min="1" max="1" width="9" style="1" customWidth="1"/>
    <col min="2" max="3" width="11.625" style="1" customWidth="1"/>
    <col min="4" max="5" width="9.875" style="1" customWidth="1"/>
    <col min="6" max="6" width="12.125" style="1" customWidth="1"/>
    <col min="7" max="7" width="9.5" style="1" customWidth="1"/>
    <col min="8" max="8" width="13.5" style="1" customWidth="1"/>
    <col min="9" max="9" width="8.5" style="1" bestFit="1" customWidth="1"/>
    <col min="10" max="10" width="11.625" style="1" customWidth="1"/>
    <col min="11" max="11" width="11.75" style="1" customWidth="1"/>
    <col min="12" max="12" width="6" style="1" customWidth="1"/>
    <col min="13" max="13" width="5.625" style="1" customWidth="1"/>
    <col min="14" max="14" width="9" style="1" customWidth="1"/>
    <col min="15" max="15" width="8" style="1" customWidth="1"/>
    <col min="16" max="27" width="6.125" style="1" customWidth="1"/>
    <col min="28" max="28" width="4.375" style="1" customWidth="1"/>
    <col min="29" max="29" width="8.75" style="1" customWidth="1"/>
    <col min="30" max="31" width="13.125" style="1" customWidth="1"/>
    <col min="32" max="16384" width="9" style="1" customWidth="1"/>
  </cols>
  <sheetData>
    <row r="1" spans="1:32" ht="24.75" customHeight="1">
      <c r="A1" s="4" t="s">
        <v>207</v>
      </c>
      <c r="B1" s="4"/>
      <c r="C1" s="4"/>
      <c r="D1" s="4"/>
      <c r="E1" s="4"/>
      <c r="F1" s="4"/>
      <c r="G1" s="4"/>
      <c r="H1" s="4"/>
      <c r="I1" s="4"/>
      <c r="J1" s="4"/>
      <c r="K1" s="4"/>
      <c r="L1" s="4"/>
      <c r="M1" s="4"/>
      <c r="N1" s="4"/>
      <c r="O1" s="4"/>
      <c r="P1" s="4"/>
      <c r="Q1" s="4"/>
      <c r="R1" s="4"/>
      <c r="S1" s="4"/>
      <c r="T1" s="4"/>
      <c r="U1" s="4"/>
      <c r="V1" s="4"/>
      <c r="W1" s="4"/>
      <c r="X1" s="4"/>
      <c r="Y1" s="4"/>
      <c r="Z1" s="4"/>
      <c r="AA1" s="4"/>
      <c r="AB1" s="4"/>
      <c r="AC1" s="4"/>
      <c r="AD1" s="4"/>
      <c r="AE1" s="354"/>
    </row>
    <row r="2" spans="1:32" ht="15" customHeight="1">
      <c r="A2" s="2" t="s">
        <v>312</v>
      </c>
      <c r="B2" s="2"/>
      <c r="C2" s="2"/>
      <c r="D2" s="2"/>
      <c r="E2" s="2"/>
      <c r="F2" s="2"/>
      <c r="G2" s="2"/>
      <c r="H2" s="2"/>
      <c r="I2" s="2"/>
      <c r="J2" s="2"/>
      <c r="K2" s="2"/>
      <c r="L2" s="2"/>
      <c r="M2" s="2"/>
      <c r="N2" s="2"/>
      <c r="O2" s="102"/>
      <c r="P2" s="102"/>
      <c r="Q2" s="102"/>
      <c r="R2" s="102"/>
      <c r="S2" s="102"/>
      <c r="T2" s="102"/>
      <c r="U2" s="102"/>
      <c r="V2" s="102"/>
      <c r="W2" s="102"/>
      <c r="X2" s="102"/>
      <c r="Y2" s="102"/>
      <c r="Z2" s="102"/>
      <c r="AA2" s="102"/>
      <c r="AB2" s="102"/>
      <c r="AC2" s="102"/>
      <c r="AD2" s="102"/>
      <c r="AE2" s="354"/>
    </row>
    <row r="3" spans="1:32" ht="18">
      <c r="A3" s="18" t="s">
        <v>3</v>
      </c>
      <c r="B3" s="18"/>
      <c r="C3" s="102"/>
      <c r="D3" s="102"/>
      <c r="E3" s="102"/>
      <c r="F3" s="102"/>
      <c r="G3" s="102"/>
      <c r="H3" s="102"/>
      <c r="I3" s="102"/>
      <c r="J3" s="102"/>
      <c r="K3" s="102"/>
      <c r="L3" s="102"/>
      <c r="M3" s="271"/>
      <c r="N3" s="49" t="s">
        <v>301</v>
      </c>
      <c r="O3" s="49"/>
      <c r="P3" s="49"/>
      <c r="Q3" s="49"/>
      <c r="R3" s="49"/>
      <c r="S3" s="49"/>
      <c r="T3" s="49"/>
      <c r="U3" s="102"/>
      <c r="V3" s="102"/>
      <c r="W3" s="102"/>
      <c r="X3" s="102"/>
      <c r="Y3" s="102"/>
      <c r="Z3" s="102"/>
      <c r="AA3" s="102"/>
      <c r="AB3" s="102"/>
      <c r="AC3" s="102"/>
      <c r="AD3" s="345"/>
      <c r="AE3" s="354"/>
    </row>
    <row r="4" spans="1:32" ht="17.25" customHeight="1">
      <c r="A4" s="19" t="s">
        <v>12</v>
      </c>
      <c r="B4" s="73"/>
      <c r="C4" s="73"/>
      <c r="D4" s="73"/>
      <c r="E4" s="73"/>
      <c r="F4" s="176" t="s">
        <v>18</v>
      </c>
      <c r="G4" s="187"/>
      <c r="H4" s="202" t="s">
        <v>10</v>
      </c>
      <c r="I4" s="219"/>
      <c r="J4" s="237"/>
      <c r="K4" s="245"/>
      <c r="L4" s="260"/>
      <c r="M4" s="272"/>
      <c r="N4" s="282" t="s">
        <v>256</v>
      </c>
      <c r="O4" s="295"/>
      <c r="P4" s="295"/>
      <c r="Q4" s="295"/>
      <c r="R4" s="295"/>
      <c r="S4" s="295"/>
      <c r="T4" s="295"/>
      <c r="U4" s="326"/>
      <c r="V4" s="232" t="s">
        <v>23</v>
      </c>
      <c r="W4" s="78"/>
      <c r="X4" s="78"/>
      <c r="Y4" s="78"/>
      <c r="Z4" s="78"/>
      <c r="AA4" s="78"/>
      <c r="AB4" s="78"/>
      <c r="AC4" s="78"/>
      <c r="AD4" s="78"/>
      <c r="AE4" s="78"/>
    </row>
    <row r="5" spans="1:32" ht="28.5" customHeight="1">
      <c r="A5" s="20" t="s">
        <v>6</v>
      </c>
      <c r="B5" s="74"/>
      <c r="C5" s="74"/>
      <c r="D5" s="74"/>
      <c r="E5" s="74"/>
      <c r="F5" s="74"/>
      <c r="G5" s="74"/>
      <c r="H5" s="74"/>
      <c r="I5" s="74"/>
      <c r="J5" s="74"/>
      <c r="K5" s="246"/>
      <c r="L5" s="261"/>
      <c r="M5" s="273"/>
      <c r="N5" s="283"/>
      <c r="O5" s="296"/>
      <c r="P5" s="296"/>
      <c r="Q5" s="296"/>
      <c r="R5" s="296"/>
      <c r="S5" s="296"/>
      <c r="T5" s="296"/>
      <c r="U5" s="327"/>
      <c r="V5" s="332"/>
      <c r="W5" s="334"/>
      <c r="X5" s="334"/>
      <c r="Y5" s="30" t="s">
        <v>100</v>
      </c>
      <c r="Z5" s="30"/>
      <c r="AA5" s="108" t="s">
        <v>7</v>
      </c>
      <c r="AB5" s="341"/>
      <c r="AC5" s="278"/>
      <c r="AD5" s="30" t="s">
        <v>270</v>
      </c>
      <c r="AE5" s="30" t="s">
        <v>280</v>
      </c>
    </row>
    <row r="6" spans="1:32" ht="21" customHeight="1">
      <c r="A6" s="20"/>
      <c r="B6" s="74"/>
      <c r="C6" s="74"/>
      <c r="D6" s="74"/>
      <c r="E6" s="74"/>
      <c r="F6" s="74"/>
      <c r="G6" s="74"/>
      <c r="H6" s="74"/>
      <c r="I6" s="74"/>
      <c r="J6" s="74"/>
      <c r="K6" s="246"/>
      <c r="L6" s="261"/>
      <c r="M6" s="273"/>
      <c r="N6" s="284" t="s">
        <v>19</v>
      </c>
      <c r="O6" s="297"/>
      <c r="P6" s="357">
        <f>簡易算定_年度5!P6-(簡易算定_年度5!I134+(簡易算定_年度5!D154*簡易算定_年度5!I143+簡易算定_年度5!AD150)+簡易算定_年度5!O172+簡易算定_年度5!Q190+簡易算定_年度5!D201+簡易算定_年度5!I211+簡易算定_年度5!I222+簡易算定_年度5!C236)</f>
        <v>0</v>
      </c>
      <c r="Q6" s="359"/>
      <c r="R6" s="359"/>
      <c r="S6" s="359"/>
      <c r="T6" s="359"/>
      <c r="U6" s="361"/>
      <c r="V6" s="297" t="s">
        <v>26</v>
      </c>
      <c r="W6" s="48"/>
      <c r="X6" s="48"/>
      <c r="Y6" s="204">
        <f>簡易算定_年度5!Y6</f>
        <v>0</v>
      </c>
      <c r="Z6" s="303"/>
      <c r="AA6" s="204">
        <f>簡易算定_年度5!AA6</f>
        <v>0</v>
      </c>
      <c r="AB6" s="364"/>
      <c r="AC6" s="303"/>
      <c r="AD6" s="367">
        <f>簡易算定_年度5!AD6-簡易算定_年度5!I150</f>
        <v>0</v>
      </c>
      <c r="AE6" s="355">
        <f>Y6*AA6+AD6</f>
        <v>0</v>
      </c>
    </row>
    <row r="7" spans="1:32" ht="21" customHeight="1">
      <c r="A7" s="21" t="s">
        <v>34</v>
      </c>
      <c r="B7" s="75"/>
      <c r="C7" s="75"/>
      <c r="D7" s="75"/>
      <c r="E7" s="75"/>
      <c r="F7" s="75"/>
      <c r="G7" s="75"/>
      <c r="H7" s="75"/>
      <c r="I7" s="75"/>
      <c r="J7" s="75"/>
      <c r="K7" s="247"/>
      <c r="L7" s="262"/>
      <c r="M7" s="274"/>
      <c r="N7" s="285" t="s">
        <v>15</v>
      </c>
      <c r="O7" s="298"/>
      <c r="P7" s="358">
        <f>簡易算定_年度5!P7-((簡易算定_年度5!D154*簡易算定_年度5!I144)+簡易算定_年度5!AD151)</f>
        <v>0</v>
      </c>
      <c r="Q7" s="360"/>
      <c r="R7" s="360"/>
      <c r="S7" s="360"/>
      <c r="T7" s="360"/>
      <c r="U7" s="362"/>
      <c r="V7" s="333" t="s">
        <v>38</v>
      </c>
      <c r="W7" s="335"/>
      <c r="X7" s="335"/>
      <c r="Y7" s="204">
        <f>簡易算定_年度5!Y7</f>
        <v>0</v>
      </c>
      <c r="Z7" s="303"/>
      <c r="AA7" s="363">
        <f>簡易算定_年度5!AA7</f>
        <v>0</v>
      </c>
      <c r="AB7" s="365"/>
      <c r="AC7" s="366"/>
      <c r="AD7" s="368">
        <f>簡易算定_年度5!AD7-簡易算定_年度5!I150</f>
        <v>0</v>
      </c>
      <c r="AE7" s="355">
        <f>Y7*AA7+AD7</f>
        <v>0</v>
      </c>
    </row>
    <row r="8" spans="1:32" ht="13.5" customHeight="1">
      <c r="N8" s="286" t="s">
        <v>36</v>
      </c>
      <c r="O8" s="299"/>
      <c r="P8" s="292">
        <f>SUM(P6:U7)</f>
        <v>0</v>
      </c>
      <c r="Q8" s="317"/>
      <c r="R8" s="317"/>
      <c r="S8" s="317"/>
      <c r="T8" s="317"/>
      <c r="U8" s="307"/>
      <c r="V8" s="40"/>
      <c r="W8" s="40"/>
      <c r="X8" s="40"/>
      <c r="Y8" s="336"/>
      <c r="Z8" s="336"/>
      <c r="AA8" s="340" t="s">
        <v>42</v>
      </c>
      <c r="AB8" s="343"/>
      <c r="AC8" s="343"/>
      <c r="AD8" s="347"/>
      <c r="AE8" s="356">
        <f>SUM(AE6:AE7)</f>
        <v>0</v>
      </c>
    </row>
    <row r="9" spans="1:32" ht="13.5" customHeight="1">
      <c r="O9" s="40"/>
      <c r="P9" s="40"/>
      <c r="Q9" s="175"/>
      <c r="R9" s="175"/>
      <c r="S9" s="175"/>
      <c r="T9" s="175"/>
      <c r="U9" s="175"/>
      <c r="V9" s="175"/>
      <c r="W9" s="40"/>
      <c r="X9" s="40"/>
      <c r="Y9" s="40"/>
      <c r="Z9" s="336"/>
      <c r="AA9" s="336"/>
      <c r="AB9" s="336"/>
      <c r="AC9" s="336"/>
      <c r="AD9" s="336"/>
      <c r="AE9" s="336"/>
      <c r="AF9" s="348"/>
    </row>
    <row r="10" spans="1:32" ht="13.5" customHeight="1">
      <c r="A10" s="22"/>
      <c r="B10" s="22"/>
      <c r="C10" s="22"/>
      <c r="D10" s="22"/>
      <c r="E10" s="22"/>
      <c r="F10" s="22"/>
      <c r="G10" s="22"/>
      <c r="H10" s="22"/>
      <c r="I10" s="22"/>
      <c r="J10" s="22"/>
      <c r="K10" s="22"/>
      <c r="L10" s="22"/>
      <c r="M10" s="22"/>
      <c r="N10" s="22"/>
      <c r="O10" s="300" t="s">
        <v>257</v>
      </c>
      <c r="P10" s="302"/>
      <c r="Q10" s="302"/>
      <c r="R10" s="302"/>
      <c r="S10" s="302"/>
      <c r="T10" s="302"/>
      <c r="U10" s="302"/>
      <c r="V10" s="302"/>
      <c r="W10" s="302"/>
      <c r="X10" s="302"/>
      <c r="Y10" s="302"/>
      <c r="Z10" s="302"/>
      <c r="AA10" s="302"/>
      <c r="AB10" s="302"/>
      <c r="AC10" s="302"/>
      <c r="AD10" s="302"/>
      <c r="AE10" s="302"/>
      <c r="AF10" s="300"/>
    </row>
    <row r="11" spans="1:32" ht="13.5" customHeight="1">
      <c r="A11" s="22"/>
      <c r="B11" s="22"/>
      <c r="C11" s="22"/>
      <c r="D11" s="22"/>
      <c r="E11" s="22"/>
      <c r="F11" s="22"/>
      <c r="G11" s="22"/>
      <c r="H11" s="22"/>
      <c r="I11" s="22"/>
      <c r="J11" s="22"/>
      <c r="K11" s="22"/>
      <c r="L11" s="22"/>
      <c r="M11" s="22"/>
      <c r="N11" s="22"/>
      <c r="O11" s="302"/>
      <c r="P11" s="302"/>
      <c r="Q11" s="302"/>
      <c r="R11" s="302"/>
      <c r="S11" s="302"/>
      <c r="T11" s="302"/>
      <c r="U11" s="302"/>
      <c r="V11" s="302"/>
      <c r="W11" s="302"/>
      <c r="X11" s="302"/>
      <c r="Y11" s="302"/>
      <c r="Z11" s="302"/>
      <c r="AA11" s="302"/>
      <c r="AB11" s="302"/>
      <c r="AC11" s="302"/>
      <c r="AD11" s="302"/>
      <c r="AE11" s="302"/>
      <c r="AF11" s="300"/>
    </row>
    <row r="12" spans="1:32" ht="13.5" customHeight="1">
      <c r="A12" s="22"/>
      <c r="B12" s="22"/>
      <c r="C12" s="22"/>
      <c r="D12" s="22"/>
      <c r="E12" s="22"/>
      <c r="F12" s="22"/>
      <c r="G12" s="22"/>
      <c r="H12" s="22"/>
      <c r="I12" s="22"/>
      <c r="J12" s="22"/>
      <c r="K12" s="22"/>
      <c r="L12" s="22"/>
      <c r="M12" s="22"/>
      <c r="N12" s="22"/>
      <c r="O12" s="302"/>
      <c r="P12" s="302"/>
      <c r="Q12" s="302"/>
      <c r="R12" s="302"/>
      <c r="S12" s="302"/>
      <c r="T12" s="302"/>
      <c r="U12" s="302"/>
      <c r="V12" s="302"/>
      <c r="W12" s="302"/>
      <c r="X12" s="302"/>
      <c r="Y12" s="302"/>
      <c r="Z12" s="302"/>
      <c r="AA12" s="302"/>
      <c r="AB12" s="302"/>
      <c r="AC12" s="302"/>
      <c r="AD12" s="302"/>
      <c r="AE12" s="302"/>
      <c r="AF12" s="300"/>
    </row>
    <row r="13" spans="1:32" ht="13.5" customHeight="1">
      <c r="A13" s="23"/>
      <c r="B13" s="23"/>
      <c r="C13" s="23"/>
      <c r="D13" s="23"/>
      <c r="E13" s="23"/>
      <c r="F13" s="23"/>
      <c r="G13" s="23"/>
      <c r="H13" s="23"/>
      <c r="I13" s="23"/>
      <c r="J13" s="23"/>
      <c r="K13" s="23"/>
      <c r="L13" s="23"/>
      <c r="M13" s="23"/>
      <c r="N13" s="23"/>
      <c r="O13" s="301"/>
      <c r="P13" s="301"/>
      <c r="Q13" s="301"/>
      <c r="R13" s="301"/>
      <c r="S13" s="301"/>
      <c r="T13" s="301"/>
      <c r="U13" s="301"/>
      <c r="V13" s="301"/>
      <c r="W13" s="301"/>
      <c r="X13" s="301"/>
      <c r="Y13" s="301"/>
      <c r="Z13" s="301"/>
      <c r="AA13" s="301"/>
      <c r="AB13" s="301"/>
      <c r="AC13" s="301"/>
      <c r="AD13" s="301"/>
      <c r="AE13" s="301"/>
      <c r="AF13" s="300"/>
    </row>
    <row r="14" spans="1:32" ht="13.5" customHeight="1">
      <c r="M14" s="40"/>
      <c r="N14" s="40"/>
      <c r="O14" s="175"/>
      <c r="P14" s="175"/>
      <c r="Q14" s="175"/>
      <c r="R14" s="175"/>
      <c r="S14" s="175"/>
      <c r="T14" s="175"/>
      <c r="U14" s="40"/>
      <c r="V14" s="40"/>
      <c r="W14" s="40"/>
      <c r="X14" s="336"/>
      <c r="Y14" s="336"/>
      <c r="Z14" s="336"/>
      <c r="AA14" s="336"/>
      <c r="AB14" s="336"/>
      <c r="AC14" s="336"/>
      <c r="AD14" s="348"/>
    </row>
    <row r="15" spans="1:32" ht="13.5" customHeight="1">
      <c r="A15" s="24" t="s">
        <v>203</v>
      </c>
      <c r="B15" s="76"/>
      <c r="C15" s="1" t="s">
        <v>44</v>
      </c>
      <c r="N15" s="275"/>
      <c r="O15" s="275"/>
      <c r="P15" s="275"/>
      <c r="Q15" s="275"/>
      <c r="R15" s="275"/>
      <c r="S15" s="275"/>
      <c r="T15" s="275"/>
      <c r="U15" s="275"/>
      <c r="V15" s="275"/>
      <c r="W15" s="275"/>
      <c r="X15" s="275"/>
      <c r="Y15" s="275"/>
      <c r="Z15" s="275"/>
      <c r="AA15" s="275"/>
      <c r="AB15" s="275"/>
      <c r="AC15" s="275"/>
      <c r="AD15" s="275"/>
    </row>
    <row r="16" spans="1:32" ht="13.5" customHeight="1"/>
    <row r="17" spans="1:30" ht="13.5" customHeight="1"/>
    <row r="18" spans="1:30" ht="13.5" customHeight="1">
      <c r="A18" s="5" t="s">
        <v>160</v>
      </c>
      <c r="B18" s="5"/>
      <c r="C18" s="5"/>
      <c r="D18" s="5"/>
      <c r="E18" s="5"/>
    </row>
    <row r="19" spans="1:30" ht="13.5" customHeight="1">
      <c r="A19" s="5"/>
      <c r="B19" s="5"/>
      <c r="C19" s="5"/>
      <c r="D19" s="5"/>
      <c r="E19" s="5"/>
    </row>
    <row r="20" spans="1:30" ht="20.25" customHeight="1">
      <c r="A20" s="5" t="s">
        <v>163</v>
      </c>
      <c r="B20" s="5"/>
      <c r="C20" s="5"/>
      <c r="D20" s="5"/>
      <c r="E20" s="5"/>
      <c r="F20" s="5"/>
      <c r="M20" s="275"/>
      <c r="N20" s="275"/>
      <c r="O20" s="275"/>
      <c r="P20" s="275"/>
      <c r="Q20" s="275"/>
      <c r="R20" s="275"/>
      <c r="S20" s="275"/>
      <c r="T20" s="275"/>
      <c r="U20" s="40"/>
      <c r="V20" s="40"/>
      <c r="W20" s="40"/>
      <c r="X20" s="336"/>
      <c r="Y20" s="336"/>
      <c r="Z20" s="336"/>
      <c r="AA20" s="336"/>
      <c r="AB20" s="336"/>
      <c r="AC20" s="336"/>
      <c r="AD20" s="349"/>
    </row>
    <row r="21" spans="1:30" ht="13.5" customHeight="1">
      <c r="A21" s="2" t="s">
        <v>209</v>
      </c>
      <c r="B21" s="2"/>
      <c r="C21" s="2"/>
      <c r="D21" s="2"/>
      <c r="E21" s="2"/>
      <c r="M21" s="275"/>
      <c r="N21" s="275"/>
      <c r="O21" s="275"/>
      <c r="P21" s="275"/>
      <c r="Q21" s="275"/>
      <c r="R21" s="275"/>
      <c r="S21" s="275"/>
      <c r="T21" s="275"/>
      <c r="U21" s="40"/>
      <c r="V21" s="40"/>
      <c r="W21" s="40"/>
      <c r="X21" s="336"/>
      <c r="Y21" s="336"/>
      <c r="Z21" s="336"/>
      <c r="AA21" s="336"/>
      <c r="AB21" s="336"/>
      <c r="AC21" s="336"/>
      <c r="AD21" s="349"/>
    </row>
    <row r="22" spans="1:30" ht="13.5" customHeight="1">
      <c r="A22" s="25" t="s">
        <v>210</v>
      </c>
      <c r="M22" s="275"/>
      <c r="N22" s="275"/>
      <c r="O22" s="275"/>
      <c r="P22" s="275"/>
      <c r="Q22" s="275"/>
      <c r="R22" s="275"/>
      <c r="S22" s="275"/>
      <c r="T22" s="275"/>
      <c r="U22" s="40"/>
      <c r="V22" s="40"/>
      <c r="W22" s="40"/>
      <c r="X22" s="336"/>
      <c r="Y22" s="336"/>
      <c r="Z22" s="336"/>
      <c r="AA22" s="336"/>
      <c r="AB22" s="336"/>
      <c r="AC22" s="336"/>
      <c r="AD22" s="349"/>
    </row>
    <row r="23" spans="1:30" ht="13.5" customHeight="1">
      <c r="A23" s="26" t="s">
        <v>47</v>
      </c>
      <c r="B23" s="77"/>
      <c r="C23" s="103">
        <v>2.e-002</v>
      </c>
      <c r="D23" s="70"/>
      <c r="E23" s="70"/>
      <c r="G23" s="188" t="s">
        <v>2</v>
      </c>
      <c r="H23" s="203"/>
      <c r="I23" s="76"/>
      <c r="M23" s="275"/>
      <c r="N23" s="275"/>
      <c r="O23" s="275"/>
      <c r="P23" s="275"/>
      <c r="Q23" s="275"/>
      <c r="R23" s="275"/>
      <c r="S23" s="275"/>
      <c r="T23" s="275"/>
      <c r="U23" s="40"/>
      <c r="V23" s="40"/>
      <c r="W23" s="40"/>
      <c r="X23" s="336"/>
      <c r="Y23" s="336"/>
      <c r="Z23" s="336"/>
      <c r="AA23" s="336"/>
      <c r="AB23" s="336"/>
      <c r="AC23" s="336"/>
      <c r="AD23" s="349"/>
    </row>
    <row r="24" spans="1:30" ht="13.5" customHeight="1">
      <c r="A24" s="27" t="s">
        <v>27</v>
      </c>
      <c r="B24" s="78"/>
      <c r="C24" s="104">
        <v>6.6000000000000003e-002</v>
      </c>
      <c r="D24" s="70"/>
      <c r="E24" s="70"/>
      <c r="G24" s="1" t="s">
        <v>49</v>
      </c>
      <c r="M24" s="275"/>
      <c r="N24" s="275"/>
      <c r="O24" s="275"/>
      <c r="P24" s="275"/>
      <c r="Q24" s="275"/>
      <c r="R24" s="275"/>
      <c r="S24" s="275"/>
      <c r="T24" s="275"/>
      <c r="U24" s="40"/>
      <c r="V24" s="40"/>
      <c r="W24" s="40"/>
      <c r="X24" s="336"/>
      <c r="Y24" s="336"/>
      <c r="Z24" s="336"/>
      <c r="AA24" s="336"/>
      <c r="AB24" s="336"/>
      <c r="AC24" s="336"/>
      <c r="AD24" s="349"/>
    </row>
    <row r="25" spans="1:30" ht="13.5" customHeight="1">
      <c r="A25" s="27" t="s">
        <v>50</v>
      </c>
      <c r="B25" s="78"/>
      <c r="C25" s="104">
        <v>0.14499999999999999</v>
      </c>
      <c r="D25" s="70"/>
      <c r="E25" s="70"/>
      <c r="M25" s="275"/>
      <c r="N25" s="275"/>
      <c r="O25" s="275"/>
      <c r="P25" s="275"/>
      <c r="Q25" s="275"/>
      <c r="R25" s="275"/>
      <c r="S25" s="275"/>
      <c r="T25" s="275"/>
      <c r="U25" s="40"/>
      <c r="V25" s="40"/>
      <c r="W25" s="40"/>
      <c r="X25" s="336"/>
      <c r="Y25" s="336"/>
      <c r="Z25" s="336"/>
      <c r="AA25" s="336"/>
      <c r="AB25" s="336"/>
      <c r="AC25" s="336"/>
      <c r="AD25" s="349"/>
    </row>
    <row r="26" spans="1:30" ht="13.5" customHeight="1">
      <c r="A26" s="28" t="s">
        <v>52</v>
      </c>
      <c r="B26" s="79"/>
      <c r="C26" s="105">
        <v>0</v>
      </c>
      <c r="D26" s="70"/>
      <c r="E26" s="70"/>
      <c r="M26" s="275"/>
      <c r="N26" s="275"/>
      <c r="O26" s="275"/>
      <c r="P26" s="275"/>
      <c r="Q26" s="275"/>
      <c r="R26" s="275"/>
      <c r="S26" s="275"/>
      <c r="T26" s="275"/>
      <c r="U26" s="40"/>
      <c r="V26" s="40"/>
      <c r="W26" s="40"/>
      <c r="X26" s="336"/>
      <c r="Y26" s="336"/>
      <c r="Z26" s="336"/>
      <c r="AA26" s="336"/>
      <c r="AB26" s="336"/>
      <c r="AC26" s="336"/>
      <c r="AD26" s="349"/>
    </row>
    <row r="27" spans="1:30" ht="13.5" customHeight="1">
      <c r="A27" s="25" t="s">
        <v>53</v>
      </c>
      <c r="M27" s="275"/>
      <c r="N27" s="275"/>
      <c r="O27" s="275"/>
      <c r="P27" s="275"/>
      <c r="Q27" s="275"/>
      <c r="R27" s="275"/>
      <c r="S27" s="275"/>
      <c r="T27" s="275"/>
      <c r="U27" s="40"/>
      <c r="V27" s="40"/>
      <c r="W27" s="40"/>
      <c r="X27" s="336"/>
      <c r="Y27" s="336"/>
      <c r="Z27" s="336"/>
      <c r="AA27" s="336"/>
      <c r="AB27" s="336"/>
      <c r="AC27" s="336"/>
      <c r="AD27" s="349"/>
    </row>
    <row r="28" spans="1:30" ht="13.5" customHeight="1">
      <c r="M28" s="275"/>
    </row>
    <row r="29" spans="1:30" ht="13.5" customHeight="1">
      <c r="A29" s="29" t="s">
        <v>303</v>
      </c>
      <c r="M29" s="275"/>
    </row>
    <row r="30" spans="1:30" ht="13.5" customHeight="1">
      <c r="A30" s="22" t="s">
        <v>213</v>
      </c>
      <c r="B30" s="22"/>
      <c r="C30" s="22"/>
      <c r="D30" s="22"/>
      <c r="E30" s="22"/>
      <c r="F30" s="22"/>
      <c r="G30" s="22"/>
      <c r="H30" s="22"/>
      <c r="I30" s="22"/>
      <c r="J30" s="22"/>
      <c r="K30" s="22"/>
      <c r="L30" s="22"/>
      <c r="M30" s="275"/>
    </row>
    <row r="31" spans="1:30" ht="27" customHeight="1">
      <c r="A31" s="30" t="s">
        <v>269</v>
      </c>
      <c r="B31" s="30" t="s">
        <v>221</v>
      </c>
      <c r="C31" s="30"/>
      <c r="D31" s="30" t="s">
        <v>222</v>
      </c>
      <c r="E31" s="30"/>
      <c r="F31" s="30" t="s">
        <v>223</v>
      </c>
      <c r="G31" s="30"/>
      <c r="H31" s="50" t="s">
        <v>195</v>
      </c>
      <c r="I31" s="220"/>
      <c r="J31" s="64" t="s">
        <v>137</v>
      </c>
      <c r="K31" s="248"/>
      <c r="L31" s="263"/>
      <c r="M31" s="276"/>
    </row>
    <row r="32" spans="1:30" ht="13.5" customHeight="1">
      <c r="A32" s="31"/>
      <c r="B32" s="80"/>
      <c r="C32" s="106"/>
      <c r="D32" s="39">
        <f>B32*C25</f>
        <v>0</v>
      </c>
      <c r="E32" s="113"/>
      <c r="F32" s="80"/>
      <c r="G32" s="106"/>
      <c r="H32" s="39">
        <f>F32*C23</f>
        <v>0</v>
      </c>
      <c r="I32" s="221"/>
      <c r="J32" s="238">
        <f>D32-H32</f>
        <v>0</v>
      </c>
      <c r="K32" s="155"/>
      <c r="L32" s="264"/>
      <c r="M32" s="277"/>
    </row>
    <row r="33" spans="1:13" ht="13.5" customHeight="1">
      <c r="A33" s="31"/>
      <c r="B33" s="80"/>
      <c r="C33" s="106"/>
      <c r="D33" s="39">
        <f>B33*C25</f>
        <v>0</v>
      </c>
      <c r="E33" s="113"/>
      <c r="F33" s="80"/>
      <c r="G33" s="106"/>
      <c r="H33" s="39">
        <f>F33*C23</f>
        <v>0</v>
      </c>
      <c r="I33" s="221"/>
      <c r="J33" s="238">
        <f>D33-H33</f>
        <v>0</v>
      </c>
      <c r="K33" s="155"/>
      <c r="L33" s="264"/>
      <c r="M33" s="275"/>
    </row>
    <row r="34" spans="1:13" ht="13.5" customHeight="1">
      <c r="A34" s="31"/>
      <c r="B34" s="80"/>
      <c r="C34" s="106"/>
      <c r="D34" s="39">
        <f>B34*C25</f>
        <v>0</v>
      </c>
      <c r="E34" s="113"/>
      <c r="F34" s="80"/>
      <c r="G34" s="106"/>
      <c r="H34" s="39">
        <f>F34*C23</f>
        <v>0</v>
      </c>
      <c r="I34" s="221"/>
      <c r="J34" s="238">
        <f>D34-H34</f>
        <v>0</v>
      </c>
      <c r="K34" s="155"/>
      <c r="L34" s="264"/>
      <c r="M34" s="275"/>
    </row>
    <row r="35" spans="1:13" ht="13.5" customHeight="1">
      <c r="A35" s="31"/>
      <c r="B35" s="80"/>
      <c r="C35" s="106"/>
      <c r="D35" s="39">
        <f>B35*C25</f>
        <v>0</v>
      </c>
      <c r="E35" s="113"/>
      <c r="F35" s="80"/>
      <c r="G35" s="106"/>
      <c r="H35" s="39">
        <f>F35*C23</f>
        <v>0</v>
      </c>
      <c r="I35" s="221"/>
      <c r="J35" s="238">
        <f>D35-H35</f>
        <v>0</v>
      </c>
      <c r="K35" s="155"/>
      <c r="L35" s="264"/>
      <c r="M35" s="275"/>
    </row>
    <row r="36" spans="1:13" ht="13.5" customHeight="1">
      <c r="A36" s="33"/>
      <c r="B36" s="81"/>
      <c r="C36" s="81"/>
      <c r="D36" s="81"/>
      <c r="E36" s="81"/>
      <c r="F36" s="81"/>
      <c r="G36" s="81"/>
      <c r="H36" s="204" t="s">
        <v>308</v>
      </c>
      <c r="I36" s="222"/>
      <c r="J36" s="239">
        <f>SUM(J32:J35)</f>
        <v>0</v>
      </c>
      <c r="K36" s="156"/>
      <c r="L36" s="265"/>
      <c r="M36" s="275"/>
    </row>
    <row r="37" spans="1:13" ht="13.5" customHeight="1">
      <c r="A37" s="29" t="s">
        <v>20</v>
      </c>
      <c r="M37" s="275"/>
    </row>
    <row r="38" spans="1:13" ht="13.5" customHeight="1">
      <c r="A38" s="22" t="s">
        <v>213</v>
      </c>
      <c r="B38" s="22"/>
      <c r="C38" s="22"/>
      <c r="D38" s="22"/>
      <c r="E38" s="22"/>
      <c r="F38" s="22"/>
      <c r="G38" s="22"/>
      <c r="H38" s="22"/>
      <c r="I38" s="22"/>
      <c r="J38" s="22"/>
      <c r="K38" s="22"/>
      <c r="L38" s="22"/>
      <c r="M38" s="275"/>
    </row>
    <row r="39" spans="1:13" ht="27" customHeight="1">
      <c r="A39" s="30" t="s">
        <v>269</v>
      </c>
      <c r="B39" s="30" t="s">
        <v>221</v>
      </c>
      <c r="C39" s="30"/>
      <c r="D39" s="30" t="s">
        <v>222</v>
      </c>
      <c r="E39" s="30"/>
      <c r="F39" s="30" t="s">
        <v>224</v>
      </c>
      <c r="G39" s="30"/>
      <c r="H39" s="50" t="s">
        <v>219</v>
      </c>
      <c r="I39" s="220"/>
      <c r="J39" s="64" t="s">
        <v>105</v>
      </c>
      <c r="K39" s="248"/>
      <c r="L39" s="263"/>
      <c r="M39" s="276"/>
    </row>
    <row r="40" spans="1:13" ht="13.5" customHeight="1">
      <c r="A40" s="31"/>
      <c r="B40" s="80"/>
      <c r="C40" s="106"/>
      <c r="D40" s="39">
        <f>B40*C25</f>
        <v>0</v>
      </c>
      <c r="E40" s="113"/>
      <c r="F40" s="80"/>
      <c r="G40" s="106"/>
      <c r="H40" s="39">
        <f>F40*C24</f>
        <v>0</v>
      </c>
      <c r="I40" s="221"/>
      <c r="J40" s="238">
        <f>D40-H40</f>
        <v>0</v>
      </c>
      <c r="K40" s="155"/>
      <c r="L40" s="264"/>
      <c r="M40" s="277"/>
    </row>
    <row r="41" spans="1:13" ht="13.5" customHeight="1">
      <c r="A41" s="31"/>
      <c r="B41" s="80"/>
      <c r="C41" s="106"/>
      <c r="D41" s="39">
        <f>B41*C25</f>
        <v>0</v>
      </c>
      <c r="E41" s="113"/>
      <c r="F41" s="80"/>
      <c r="G41" s="106"/>
      <c r="H41" s="39">
        <f>F41*C24</f>
        <v>0</v>
      </c>
      <c r="I41" s="221"/>
      <c r="J41" s="238">
        <f>D41-H41</f>
        <v>0</v>
      </c>
      <c r="K41" s="155"/>
      <c r="L41" s="264"/>
      <c r="M41" s="275"/>
    </row>
    <row r="42" spans="1:13" ht="13.5" customHeight="1">
      <c r="A42" s="31"/>
      <c r="B42" s="80"/>
      <c r="C42" s="106"/>
      <c r="D42" s="39">
        <f>B42*C25</f>
        <v>0</v>
      </c>
      <c r="E42" s="113"/>
      <c r="F42" s="80"/>
      <c r="G42" s="106"/>
      <c r="H42" s="39">
        <f>F42*C24</f>
        <v>0</v>
      </c>
      <c r="I42" s="221"/>
      <c r="J42" s="238">
        <f>D42-H42</f>
        <v>0</v>
      </c>
      <c r="K42" s="155"/>
      <c r="L42" s="264"/>
      <c r="M42" s="275"/>
    </row>
    <row r="43" spans="1:13" ht="13.5" customHeight="1">
      <c r="A43" s="31"/>
      <c r="B43" s="80"/>
      <c r="C43" s="106"/>
      <c r="D43" s="39">
        <f>B43*C25</f>
        <v>0</v>
      </c>
      <c r="E43" s="113"/>
      <c r="F43" s="80"/>
      <c r="G43" s="106"/>
      <c r="H43" s="39">
        <f>F43*C24</f>
        <v>0</v>
      </c>
      <c r="I43" s="221"/>
      <c r="J43" s="238">
        <f>D43-H43</f>
        <v>0</v>
      </c>
      <c r="K43" s="155"/>
      <c r="L43" s="264"/>
      <c r="M43" s="275"/>
    </row>
    <row r="44" spans="1:13" ht="13.5" customHeight="1">
      <c r="A44" s="33"/>
      <c r="B44" s="81"/>
      <c r="C44" s="81"/>
      <c r="D44" s="81"/>
      <c r="E44" s="81"/>
      <c r="F44" s="81"/>
      <c r="G44" s="81"/>
      <c r="H44" s="204" t="s">
        <v>307</v>
      </c>
      <c r="I44" s="222"/>
      <c r="J44" s="239">
        <f>SUM(J40:J43)</f>
        <v>0</v>
      </c>
      <c r="K44" s="156"/>
      <c r="L44" s="265"/>
      <c r="M44" s="275"/>
    </row>
    <row r="45" spans="1:13" ht="13.5" customHeight="1">
      <c r="M45" s="275"/>
    </row>
    <row r="46" spans="1:13" ht="13.5" customHeight="1">
      <c r="A46" s="29" t="s">
        <v>304</v>
      </c>
      <c r="M46" s="275"/>
    </row>
    <row r="47" spans="1:13" ht="13.5" customHeight="1">
      <c r="A47" s="22" t="s">
        <v>213</v>
      </c>
      <c r="B47" s="22"/>
      <c r="C47" s="22"/>
      <c r="D47" s="22"/>
      <c r="E47" s="22"/>
      <c r="F47" s="22"/>
      <c r="G47" s="22"/>
      <c r="H47" s="22"/>
      <c r="I47" s="22"/>
      <c r="J47" s="22"/>
      <c r="K47" s="22"/>
      <c r="L47" s="22"/>
      <c r="M47" s="275"/>
    </row>
    <row r="48" spans="1:13" ht="27" customHeight="1">
      <c r="A48" s="30" t="s">
        <v>269</v>
      </c>
      <c r="B48" s="30" t="s">
        <v>221</v>
      </c>
      <c r="C48" s="30"/>
      <c r="D48" s="30" t="s">
        <v>222</v>
      </c>
      <c r="E48" s="30"/>
      <c r="F48" s="30" t="s">
        <v>170</v>
      </c>
      <c r="G48" s="30"/>
      <c r="H48" s="30" t="s">
        <v>226</v>
      </c>
      <c r="I48" s="108"/>
      <c r="J48" s="240" t="s">
        <v>279</v>
      </c>
      <c r="K48" s="249"/>
      <c r="L48" s="266"/>
      <c r="M48" s="276"/>
    </row>
    <row r="49" spans="1:13" ht="13.5" customHeight="1">
      <c r="A49" s="31"/>
      <c r="B49" s="80"/>
      <c r="C49" s="106"/>
      <c r="D49" s="39">
        <f>B49*C25</f>
        <v>0</v>
      </c>
      <c r="E49" s="113"/>
      <c r="F49" s="80"/>
      <c r="G49" s="106"/>
      <c r="H49" s="39">
        <f>F49*C26</f>
        <v>0</v>
      </c>
      <c r="I49" s="221"/>
      <c r="J49" s="238">
        <f>D49-H49</f>
        <v>0</v>
      </c>
      <c r="K49" s="155"/>
      <c r="L49" s="264"/>
      <c r="M49" s="277"/>
    </row>
    <row r="50" spans="1:13" ht="13.5" customHeight="1">
      <c r="A50" s="31"/>
      <c r="B50" s="80"/>
      <c r="C50" s="106"/>
      <c r="D50" s="39">
        <f>B50*C25</f>
        <v>0</v>
      </c>
      <c r="E50" s="113"/>
      <c r="F50" s="80"/>
      <c r="G50" s="106"/>
      <c r="H50" s="39">
        <f>F50*C26</f>
        <v>0</v>
      </c>
      <c r="I50" s="221"/>
      <c r="J50" s="238">
        <f>D50-H50</f>
        <v>0</v>
      </c>
      <c r="K50" s="155"/>
      <c r="L50" s="264"/>
      <c r="M50" s="275"/>
    </row>
    <row r="51" spans="1:13" ht="13.5" customHeight="1">
      <c r="A51" s="31"/>
      <c r="B51" s="80"/>
      <c r="C51" s="106"/>
      <c r="D51" s="39">
        <f>B51*C25</f>
        <v>0</v>
      </c>
      <c r="E51" s="113"/>
      <c r="F51" s="80"/>
      <c r="G51" s="106"/>
      <c r="H51" s="39">
        <f>F51*C26</f>
        <v>0</v>
      </c>
      <c r="I51" s="221"/>
      <c r="J51" s="238">
        <f>D51-H51</f>
        <v>0</v>
      </c>
      <c r="K51" s="155"/>
      <c r="L51" s="264"/>
      <c r="M51" s="275"/>
    </row>
    <row r="52" spans="1:13" ht="13.5" customHeight="1">
      <c r="A52" s="31"/>
      <c r="B52" s="80"/>
      <c r="C52" s="106"/>
      <c r="D52" s="39">
        <f>B52*C25</f>
        <v>0</v>
      </c>
      <c r="E52" s="113"/>
      <c r="F52" s="80"/>
      <c r="G52" s="106"/>
      <c r="H52" s="39">
        <f>F52*C26</f>
        <v>0</v>
      </c>
      <c r="I52" s="221"/>
      <c r="J52" s="238">
        <f>D52-H52</f>
        <v>0</v>
      </c>
      <c r="K52" s="155"/>
      <c r="L52" s="264"/>
      <c r="M52" s="275"/>
    </row>
    <row r="53" spans="1:13" ht="13.5" customHeight="1">
      <c r="A53" s="33"/>
      <c r="B53" s="81"/>
      <c r="C53" s="81"/>
      <c r="D53" s="81"/>
      <c r="E53" s="81"/>
      <c r="F53" s="81"/>
      <c r="G53" s="81"/>
      <c r="H53" s="204" t="s">
        <v>197</v>
      </c>
      <c r="I53" s="222"/>
      <c r="J53" s="239">
        <f>SUM(J49:J52)</f>
        <v>0</v>
      </c>
      <c r="K53" s="156"/>
      <c r="L53" s="265"/>
      <c r="M53" s="275"/>
    </row>
    <row r="54" spans="1:13" ht="13.5" customHeight="1">
      <c r="M54" s="275"/>
    </row>
    <row r="55" spans="1:13" ht="13.5" customHeight="1">
      <c r="A55" s="29" t="s">
        <v>305</v>
      </c>
      <c r="M55" s="275"/>
    </row>
    <row r="56" spans="1:13" ht="13.5" customHeight="1">
      <c r="A56" s="22" t="s">
        <v>213</v>
      </c>
      <c r="B56" s="22"/>
      <c r="C56" s="22"/>
      <c r="D56" s="22"/>
      <c r="E56" s="22"/>
      <c r="F56" s="22"/>
      <c r="G56" s="22"/>
      <c r="H56" s="22"/>
      <c r="I56" s="22"/>
      <c r="J56" s="22"/>
      <c r="K56" s="22"/>
      <c r="L56" s="22"/>
      <c r="M56" s="275"/>
    </row>
    <row r="57" spans="1:13" ht="27" customHeight="1">
      <c r="A57" s="30" t="s">
        <v>269</v>
      </c>
      <c r="B57" s="30" t="s">
        <v>223</v>
      </c>
      <c r="C57" s="30"/>
      <c r="D57" s="56" t="s">
        <v>195</v>
      </c>
      <c r="E57" s="38"/>
      <c r="F57" s="30" t="s">
        <v>170</v>
      </c>
      <c r="G57" s="30"/>
      <c r="H57" s="30" t="s">
        <v>226</v>
      </c>
      <c r="I57" s="108"/>
      <c r="J57" s="240" t="s">
        <v>155</v>
      </c>
      <c r="K57" s="249"/>
      <c r="L57" s="266"/>
      <c r="M57" s="276"/>
    </row>
    <row r="58" spans="1:13" ht="13.5" customHeight="1">
      <c r="A58" s="31"/>
      <c r="B58" s="80"/>
      <c r="C58" s="106"/>
      <c r="D58" s="39">
        <f>B58*C23</f>
        <v>0</v>
      </c>
      <c r="E58" s="113"/>
      <c r="F58" s="80"/>
      <c r="G58" s="106"/>
      <c r="H58" s="39">
        <f>F58*C26</f>
        <v>0</v>
      </c>
      <c r="I58" s="221"/>
      <c r="J58" s="238">
        <f>D58-H58</f>
        <v>0</v>
      </c>
      <c r="K58" s="155"/>
      <c r="L58" s="264"/>
      <c r="M58" s="277"/>
    </row>
    <row r="59" spans="1:13" ht="13.5" customHeight="1">
      <c r="A59" s="31"/>
      <c r="B59" s="80"/>
      <c r="C59" s="106"/>
      <c r="D59" s="39">
        <f>B59*C23</f>
        <v>0</v>
      </c>
      <c r="E59" s="113"/>
      <c r="F59" s="80"/>
      <c r="G59" s="106"/>
      <c r="H59" s="39">
        <f>F59*C26</f>
        <v>0</v>
      </c>
      <c r="I59" s="221"/>
      <c r="J59" s="238">
        <f>D59-H59</f>
        <v>0</v>
      </c>
      <c r="K59" s="155"/>
      <c r="L59" s="264"/>
      <c r="M59" s="275"/>
    </row>
    <row r="60" spans="1:13" ht="13.5" customHeight="1">
      <c r="A60" s="31"/>
      <c r="B60" s="80"/>
      <c r="C60" s="106"/>
      <c r="D60" s="39">
        <f>B60*C23</f>
        <v>0</v>
      </c>
      <c r="E60" s="113"/>
      <c r="F60" s="80"/>
      <c r="G60" s="106"/>
      <c r="H60" s="39">
        <f>F60*C26</f>
        <v>0</v>
      </c>
      <c r="I60" s="221"/>
      <c r="J60" s="238">
        <f>D60-H60</f>
        <v>0</v>
      </c>
      <c r="K60" s="155"/>
      <c r="L60" s="264"/>
      <c r="M60" s="275"/>
    </row>
    <row r="61" spans="1:13" ht="13.5" customHeight="1">
      <c r="A61" s="31"/>
      <c r="B61" s="80"/>
      <c r="C61" s="106"/>
      <c r="D61" s="39">
        <f>B61*C23</f>
        <v>0</v>
      </c>
      <c r="E61" s="113"/>
      <c r="F61" s="80"/>
      <c r="G61" s="106"/>
      <c r="H61" s="39">
        <f>F61*C26</f>
        <v>0</v>
      </c>
      <c r="I61" s="221"/>
      <c r="J61" s="238">
        <f>D61-H61</f>
        <v>0</v>
      </c>
      <c r="K61" s="155"/>
      <c r="L61" s="264"/>
      <c r="M61" s="275"/>
    </row>
    <row r="62" spans="1:13" ht="13.5" customHeight="1">
      <c r="A62" s="33"/>
      <c r="B62" s="81"/>
      <c r="C62" s="81"/>
      <c r="D62" s="81"/>
      <c r="E62" s="81"/>
      <c r="F62" s="81"/>
      <c r="G62" s="81"/>
      <c r="H62" s="204" t="s">
        <v>309</v>
      </c>
      <c r="I62" s="222"/>
      <c r="J62" s="239">
        <f>SUM(J58:J61)</f>
        <v>0</v>
      </c>
      <c r="K62" s="156"/>
      <c r="L62" s="265"/>
      <c r="M62" s="275"/>
    </row>
    <row r="63" spans="1:13" ht="13.5" customHeight="1">
      <c r="M63" s="275"/>
    </row>
    <row r="64" spans="1:13" ht="13.5" customHeight="1">
      <c r="A64" s="29" t="s">
        <v>306</v>
      </c>
      <c r="M64" s="275"/>
    </row>
    <row r="65" spans="1:30" ht="13.5" customHeight="1">
      <c r="A65" s="22" t="s">
        <v>213</v>
      </c>
      <c r="B65" s="22"/>
      <c r="C65" s="22"/>
      <c r="D65" s="22"/>
      <c r="E65" s="22"/>
      <c r="F65" s="22"/>
      <c r="G65" s="22"/>
      <c r="H65" s="22"/>
      <c r="I65" s="22"/>
      <c r="J65" s="22"/>
      <c r="K65" s="22"/>
      <c r="L65" s="22"/>
      <c r="M65" s="275"/>
    </row>
    <row r="66" spans="1:30" ht="27" customHeight="1">
      <c r="A66" s="30" t="s">
        <v>269</v>
      </c>
      <c r="B66" s="30" t="s">
        <v>224</v>
      </c>
      <c r="C66" s="30"/>
      <c r="D66" s="30" t="s">
        <v>62</v>
      </c>
      <c r="E66" s="108"/>
      <c r="F66" s="30" t="s">
        <v>170</v>
      </c>
      <c r="G66" s="30"/>
      <c r="H66" s="30" t="s">
        <v>226</v>
      </c>
      <c r="I66" s="108"/>
      <c r="J66" s="240" t="s">
        <v>300</v>
      </c>
      <c r="K66" s="249"/>
      <c r="L66" s="266"/>
      <c r="M66" s="276"/>
    </row>
    <row r="67" spans="1:30" ht="13.5" customHeight="1">
      <c r="A67" s="31"/>
      <c r="B67" s="80"/>
      <c r="C67" s="106"/>
      <c r="D67" s="39">
        <f>B67*C24</f>
        <v>0</v>
      </c>
      <c r="E67" s="113"/>
      <c r="F67" s="80"/>
      <c r="G67" s="106"/>
      <c r="H67" s="39">
        <f>F67*C26</f>
        <v>0</v>
      </c>
      <c r="I67" s="221"/>
      <c r="J67" s="238">
        <f>D67-H67</f>
        <v>0</v>
      </c>
      <c r="K67" s="155"/>
      <c r="L67" s="264"/>
      <c r="M67" s="277"/>
    </row>
    <row r="68" spans="1:30" ht="13.5" customHeight="1">
      <c r="A68" s="31"/>
      <c r="B68" s="80"/>
      <c r="C68" s="106"/>
      <c r="D68" s="39">
        <f>B68*C24</f>
        <v>0</v>
      </c>
      <c r="E68" s="113"/>
      <c r="F68" s="80"/>
      <c r="G68" s="106"/>
      <c r="H68" s="39">
        <f>F68*C26</f>
        <v>0</v>
      </c>
      <c r="I68" s="221"/>
      <c r="J68" s="238">
        <f>D68-H68</f>
        <v>0</v>
      </c>
      <c r="K68" s="155"/>
      <c r="L68" s="264"/>
      <c r="M68" s="275"/>
    </row>
    <row r="69" spans="1:30" ht="13.5" customHeight="1">
      <c r="A69" s="31"/>
      <c r="B69" s="80"/>
      <c r="C69" s="106"/>
      <c r="D69" s="39">
        <f>B69*C24</f>
        <v>0</v>
      </c>
      <c r="E69" s="113"/>
      <c r="F69" s="80"/>
      <c r="G69" s="106"/>
      <c r="H69" s="39">
        <f>F69*C26</f>
        <v>0</v>
      </c>
      <c r="I69" s="221"/>
      <c r="J69" s="238">
        <f>D69-H69</f>
        <v>0</v>
      </c>
      <c r="K69" s="155"/>
      <c r="L69" s="264"/>
      <c r="M69" s="275"/>
    </row>
    <row r="70" spans="1:30" ht="13.5" customHeight="1">
      <c r="A70" s="31"/>
      <c r="B70" s="80"/>
      <c r="C70" s="106"/>
      <c r="D70" s="39">
        <f>B70*C24</f>
        <v>0</v>
      </c>
      <c r="E70" s="113"/>
      <c r="F70" s="80"/>
      <c r="G70" s="106"/>
      <c r="H70" s="39">
        <f>F70*C26</f>
        <v>0</v>
      </c>
      <c r="I70" s="221"/>
      <c r="J70" s="238">
        <f>D70-H70</f>
        <v>0</v>
      </c>
      <c r="K70" s="155"/>
      <c r="L70" s="264"/>
      <c r="M70" s="275"/>
    </row>
    <row r="71" spans="1:30" ht="13.5" customHeight="1">
      <c r="A71" s="33"/>
      <c r="B71" s="81"/>
      <c r="C71" s="81"/>
      <c r="D71" s="81"/>
      <c r="E71" s="81"/>
      <c r="F71" s="81"/>
      <c r="G71" s="81"/>
      <c r="H71" s="204" t="s">
        <v>310</v>
      </c>
      <c r="I71" s="222"/>
      <c r="J71" s="239">
        <f>SUM(J67:J70)</f>
        <v>0</v>
      </c>
      <c r="K71" s="156"/>
      <c r="L71" s="265"/>
      <c r="M71" s="275"/>
    </row>
    <row r="72" spans="1:30" ht="13.5" customHeight="1">
      <c r="M72" s="275"/>
      <c r="N72" s="275"/>
      <c r="O72" s="275"/>
      <c r="P72" s="275"/>
      <c r="Q72" s="275"/>
      <c r="R72" s="275"/>
      <c r="S72" s="275"/>
      <c r="T72" s="275"/>
      <c r="U72" s="40"/>
      <c r="V72" s="40"/>
      <c r="W72" s="40"/>
      <c r="X72" s="336"/>
      <c r="Y72" s="336"/>
      <c r="Z72" s="336"/>
      <c r="AA72" s="336"/>
      <c r="AB72" s="336"/>
      <c r="AC72" s="336"/>
      <c r="AD72" s="349"/>
    </row>
    <row r="73" spans="1:30" ht="13.5" customHeight="1">
      <c r="C73" s="107" t="s">
        <v>212</v>
      </c>
      <c r="D73" s="129"/>
      <c r="E73" s="129"/>
      <c r="F73" s="129"/>
      <c r="G73" s="129"/>
      <c r="H73" s="205">
        <f>(J36+J44+J53+J62+J71)*I23</f>
        <v>0</v>
      </c>
      <c r="Z73" s="336"/>
      <c r="AA73" s="336"/>
      <c r="AB73" s="336"/>
      <c r="AC73" s="336"/>
      <c r="AD73" s="349"/>
    </row>
    <row r="74" spans="1:30" ht="13.5" customHeight="1">
      <c r="M74" s="275"/>
      <c r="N74" s="275"/>
      <c r="O74" s="275"/>
      <c r="P74" s="275"/>
      <c r="Q74" s="275"/>
      <c r="R74" s="275"/>
      <c r="S74" s="275"/>
      <c r="T74" s="275"/>
      <c r="U74" s="40"/>
      <c r="V74" s="40"/>
      <c r="W74" s="40"/>
      <c r="X74" s="336"/>
      <c r="Y74" s="336"/>
      <c r="Z74" s="336"/>
      <c r="AA74" s="336"/>
      <c r="AB74" s="336"/>
      <c r="AC74" s="336"/>
      <c r="AD74" s="349"/>
    </row>
    <row r="75" spans="1:30" ht="17.25">
      <c r="A75" s="34" t="s">
        <v>165</v>
      </c>
      <c r="B75" s="9"/>
      <c r="M75" s="275"/>
      <c r="N75" s="275"/>
      <c r="O75" s="275"/>
      <c r="P75" s="275"/>
      <c r="Q75" s="275"/>
      <c r="R75" s="275"/>
      <c r="S75" s="275"/>
      <c r="T75" s="275"/>
      <c r="U75" s="275"/>
      <c r="V75" s="275"/>
      <c r="W75" s="275"/>
      <c r="X75" s="275"/>
      <c r="Y75" s="275"/>
      <c r="Z75" s="275"/>
      <c r="AA75" s="275"/>
      <c r="AB75" s="275"/>
      <c r="AC75" s="275"/>
      <c r="AD75" s="275"/>
    </row>
    <row r="76" spans="1:30">
      <c r="A76" s="35" t="s">
        <v>121</v>
      </c>
      <c r="B76" s="35"/>
      <c r="C76" s="35"/>
      <c r="D76" s="35"/>
      <c r="E76" s="35"/>
      <c r="F76" s="35"/>
      <c r="G76" s="35"/>
      <c r="H76" s="35"/>
      <c r="I76" s="35"/>
      <c r="J76" s="35"/>
      <c r="K76" s="35"/>
      <c r="L76" s="36"/>
      <c r="M76" s="36"/>
      <c r="N76" s="36"/>
      <c r="O76" s="36"/>
      <c r="P76" s="36"/>
      <c r="Q76" s="36"/>
      <c r="R76" s="36"/>
      <c r="S76" s="36"/>
      <c r="T76" s="36"/>
      <c r="U76" s="36"/>
    </row>
    <row r="77" spans="1:30">
      <c r="A77" s="36" t="s">
        <v>141</v>
      </c>
      <c r="B77" s="36"/>
      <c r="C77" s="36"/>
      <c r="D77" s="36"/>
      <c r="E77" s="36"/>
      <c r="F77" s="36"/>
      <c r="G77" s="36"/>
      <c r="H77" s="36"/>
      <c r="I77" s="36"/>
      <c r="J77" s="36"/>
      <c r="K77" s="36"/>
      <c r="L77" s="36"/>
      <c r="M77" s="36"/>
      <c r="N77" s="36"/>
      <c r="O77" s="36"/>
      <c r="P77" s="36"/>
      <c r="Q77" s="36"/>
      <c r="R77" s="36"/>
      <c r="S77" s="36"/>
      <c r="T77" s="36"/>
      <c r="U77" s="36"/>
    </row>
    <row r="78" spans="1:30">
      <c r="A78" s="36" t="s">
        <v>123</v>
      </c>
      <c r="B78" s="36"/>
      <c r="C78" s="36"/>
      <c r="D78" s="36"/>
      <c r="E78" s="36"/>
      <c r="F78" s="36"/>
      <c r="G78" s="36"/>
      <c r="H78" s="36"/>
      <c r="I78" s="36"/>
      <c r="J78" s="36"/>
      <c r="K78" s="36"/>
      <c r="L78" s="36"/>
      <c r="M78" s="36"/>
      <c r="N78" s="36"/>
      <c r="O78" s="36"/>
      <c r="P78" s="36"/>
      <c r="Q78" s="36"/>
      <c r="R78" s="36"/>
      <c r="S78" s="36"/>
      <c r="T78" s="36"/>
      <c r="U78" s="36"/>
    </row>
    <row r="79" spans="1:30">
      <c r="A79" s="36" t="s">
        <v>65</v>
      </c>
      <c r="B79" s="36"/>
      <c r="C79" s="36"/>
      <c r="D79" s="36"/>
      <c r="E79" s="36"/>
      <c r="F79" s="36"/>
      <c r="G79" s="36"/>
      <c r="H79" s="36"/>
      <c r="I79" s="36"/>
      <c r="J79" s="36"/>
      <c r="K79" s="36"/>
      <c r="L79" s="36"/>
      <c r="M79" s="36"/>
      <c r="N79" s="36"/>
      <c r="O79" s="36"/>
      <c r="P79" s="36"/>
      <c r="Q79" s="36"/>
      <c r="R79" s="36"/>
      <c r="S79" s="36"/>
      <c r="T79" s="36"/>
      <c r="U79" s="36"/>
    </row>
    <row r="80" spans="1:30">
      <c r="A80" s="36" t="s">
        <v>59</v>
      </c>
      <c r="B80" s="36"/>
      <c r="C80" s="36"/>
      <c r="D80" s="36"/>
      <c r="E80" s="36"/>
      <c r="F80" s="36"/>
      <c r="G80" s="36"/>
      <c r="H80" s="36"/>
      <c r="I80" s="36"/>
      <c r="J80" s="36"/>
      <c r="K80" s="36"/>
      <c r="L80" s="36"/>
      <c r="M80" s="36"/>
      <c r="N80" s="36"/>
      <c r="O80" s="36"/>
      <c r="P80" s="36"/>
      <c r="Q80" s="36"/>
      <c r="R80" s="36"/>
      <c r="S80" s="36"/>
      <c r="T80" s="36"/>
      <c r="U80" s="36"/>
    </row>
    <row r="81" spans="1:30">
      <c r="A81" s="36"/>
      <c r="B81" s="36"/>
      <c r="C81" s="36"/>
      <c r="D81" s="36"/>
      <c r="E81" s="36"/>
      <c r="F81" s="36"/>
      <c r="G81" s="36"/>
      <c r="H81" s="36"/>
      <c r="I81" s="36"/>
      <c r="J81" s="36"/>
      <c r="K81" s="36"/>
      <c r="L81" s="36"/>
      <c r="M81" s="36"/>
      <c r="N81" s="36"/>
      <c r="O81" s="36"/>
      <c r="P81" s="36"/>
      <c r="Q81" s="36"/>
      <c r="R81" s="36"/>
      <c r="S81" s="36"/>
      <c r="T81" s="36"/>
      <c r="U81" s="36"/>
    </row>
    <row r="82" spans="1:30" ht="14.25">
      <c r="A82" s="37" t="s">
        <v>251</v>
      </c>
      <c r="B82" s="9"/>
      <c r="M82" s="275"/>
      <c r="N82" s="275"/>
      <c r="O82" s="275"/>
      <c r="P82" s="275"/>
      <c r="Q82" s="275"/>
      <c r="R82" s="275"/>
      <c r="S82" s="275"/>
      <c r="T82" s="275"/>
      <c r="U82" s="275"/>
      <c r="V82" s="275"/>
      <c r="W82" s="275"/>
      <c r="X82" s="275"/>
      <c r="Y82" s="275"/>
      <c r="Z82" s="275"/>
      <c r="AA82" s="275"/>
      <c r="AB82" s="275"/>
      <c r="AC82" s="275"/>
      <c r="AD82" s="275"/>
    </row>
    <row r="83" spans="1:30" ht="13.5" customHeight="1">
      <c r="A83" s="2" t="s">
        <v>43</v>
      </c>
      <c r="B83" s="22"/>
      <c r="C83" s="22"/>
      <c r="D83" s="22"/>
      <c r="E83" s="22"/>
      <c r="F83" s="22"/>
      <c r="G83" s="22"/>
      <c r="H83" s="22"/>
      <c r="I83" s="22"/>
      <c r="J83" s="22"/>
      <c r="K83" s="22"/>
      <c r="L83" s="22"/>
      <c r="M83" s="275"/>
      <c r="N83" s="275"/>
      <c r="O83" s="275"/>
      <c r="P83" s="275"/>
      <c r="Q83" s="275"/>
      <c r="R83" s="275"/>
      <c r="S83" s="275"/>
      <c r="T83" s="275"/>
      <c r="U83" s="40"/>
      <c r="V83" s="40"/>
      <c r="W83" s="40"/>
      <c r="X83" s="336"/>
      <c r="Y83" s="336"/>
      <c r="Z83" s="336"/>
      <c r="AA83" s="336"/>
      <c r="AB83" s="336"/>
      <c r="AC83" s="336"/>
      <c r="AD83" s="349"/>
    </row>
    <row r="84" spans="1:30" ht="27" customHeight="1">
      <c r="A84" s="30" t="s">
        <v>269</v>
      </c>
      <c r="B84" s="30" t="s">
        <v>28</v>
      </c>
      <c r="C84" s="108"/>
      <c r="D84" s="56" t="s">
        <v>63</v>
      </c>
      <c r="E84" s="56"/>
      <c r="F84" s="56"/>
      <c r="G84" s="171"/>
      <c r="H84" s="206" t="s">
        <v>162</v>
      </c>
      <c r="I84" s="223"/>
      <c r="J84" s="241"/>
      <c r="K84" s="250"/>
      <c r="L84" s="267"/>
      <c r="M84" s="101"/>
      <c r="N84" s="101"/>
      <c r="O84" s="101"/>
      <c r="P84" s="60"/>
      <c r="Q84" s="60"/>
      <c r="R84" s="275"/>
      <c r="S84" s="275"/>
      <c r="T84" s="275"/>
      <c r="U84" s="40"/>
      <c r="V84" s="40"/>
      <c r="W84" s="40"/>
      <c r="X84" s="336"/>
      <c r="Y84" s="336"/>
      <c r="Z84" s="336"/>
      <c r="AA84" s="336"/>
      <c r="AB84" s="336"/>
      <c r="AC84" s="336"/>
      <c r="AD84" s="349"/>
    </row>
    <row r="85" spans="1:30" ht="13.5" customHeight="1">
      <c r="A85" s="31"/>
      <c r="B85" s="80"/>
      <c r="C85" s="109"/>
      <c r="D85" s="130">
        <f>B85*C25</f>
        <v>0</v>
      </c>
      <c r="E85" s="155"/>
      <c r="F85" s="177"/>
      <c r="G85" s="70"/>
      <c r="H85" s="70"/>
      <c r="I85" s="70"/>
      <c r="J85" s="40"/>
      <c r="K85" s="40"/>
      <c r="L85" s="268"/>
      <c r="M85" s="277"/>
      <c r="N85" s="275"/>
      <c r="O85" s="275"/>
      <c r="P85" s="275"/>
      <c r="Q85" s="275"/>
      <c r="R85" s="275"/>
      <c r="S85" s="275"/>
      <c r="T85" s="275"/>
      <c r="U85" s="40"/>
      <c r="V85" s="40"/>
      <c r="W85" s="40"/>
      <c r="X85" s="336"/>
      <c r="Y85" s="336"/>
      <c r="Z85" s="336"/>
      <c r="AA85" s="336"/>
      <c r="AB85" s="336"/>
      <c r="AC85" s="336"/>
      <c r="AD85" s="349"/>
    </row>
    <row r="86" spans="1:30" ht="13.5" customHeight="1">
      <c r="A86" s="31"/>
      <c r="B86" s="80"/>
      <c r="C86" s="109"/>
      <c r="D86" s="130">
        <f>B86*C25</f>
        <v>0</v>
      </c>
      <c r="E86" s="155"/>
      <c r="F86" s="177"/>
      <c r="G86" s="70"/>
      <c r="H86" s="70"/>
      <c r="I86" s="70"/>
      <c r="J86" s="40"/>
      <c r="K86" s="40"/>
      <c r="L86" s="268"/>
      <c r="M86" s="275"/>
      <c r="N86" s="275"/>
      <c r="O86" s="275"/>
      <c r="P86" s="275"/>
      <c r="Q86" s="275"/>
      <c r="R86" s="275"/>
      <c r="S86" s="275"/>
      <c r="T86" s="275"/>
      <c r="U86" s="40"/>
      <c r="V86" s="40"/>
      <c r="W86" s="40"/>
      <c r="X86" s="336"/>
      <c r="Y86" s="336"/>
      <c r="Z86" s="336"/>
      <c r="AA86" s="336"/>
      <c r="AB86" s="336"/>
      <c r="AC86" s="336"/>
      <c r="AD86" s="349"/>
    </row>
    <row r="87" spans="1:30" ht="13.5" customHeight="1">
      <c r="A87" s="31"/>
      <c r="B87" s="80"/>
      <c r="C87" s="109"/>
      <c r="D87" s="130">
        <f>B87*C25</f>
        <v>0</v>
      </c>
      <c r="E87" s="155"/>
      <c r="F87" s="177"/>
      <c r="G87" s="70"/>
      <c r="H87" s="70"/>
      <c r="I87" s="70"/>
      <c r="J87" s="40"/>
      <c r="K87" s="40"/>
      <c r="L87" s="268"/>
      <c r="M87" s="275"/>
      <c r="N87" s="275"/>
      <c r="O87" s="275"/>
      <c r="P87" s="275"/>
      <c r="Q87" s="275"/>
      <c r="R87" s="275"/>
      <c r="S87" s="275"/>
      <c r="T87" s="275"/>
      <c r="U87" s="40"/>
      <c r="V87" s="40"/>
      <c r="W87" s="40"/>
      <c r="X87" s="336"/>
      <c r="Y87" s="336"/>
      <c r="Z87" s="336"/>
      <c r="AA87" s="336"/>
      <c r="AB87" s="336"/>
      <c r="AC87" s="336"/>
      <c r="AD87" s="349"/>
    </row>
    <row r="88" spans="1:30" ht="13.5" customHeight="1">
      <c r="A88" s="31"/>
      <c r="B88" s="82"/>
      <c r="C88" s="110"/>
      <c r="D88" s="131">
        <f>B88*C25</f>
        <v>0</v>
      </c>
      <c r="E88" s="156"/>
      <c r="F88" s="178"/>
      <c r="G88" s="70"/>
      <c r="H88" s="70"/>
      <c r="I88" s="70"/>
      <c r="J88" s="40"/>
      <c r="K88" s="40"/>
      <c r="L88" s="268"/>
      <c r="M88" s="275"/>
      <c r="N88" s="275"/>
      <c r="O88" s="275"/>
      <c r="P88" s="275"/>
      <c r="Q88" s="275"/>
      <c r="R88" s="275"/>
      <c r="S88" s="275"/>
      <c r="T88" s="275"/>
      <c r="U88" s="40"/>
      <c r="V88" s="40"/>
      <c r="W88" s="40"/>
      <c r="X88" s="336"/>
      <c r="Y88" s="336"/>
      <c r="Z88" s="336"/>
      <c r="AA88" s="336"/>
      <c r="AB88" s="336"/>
      <c r="AC88" s="336"/>
      <c r="AD88" s="349"/>
    </row>
    <row r="89" spans="1:30" ht="13.5" customHeight="1">
      <c r="A89" s="33"/>
      <c r="B89" s="83" t="s">
        <v>292</v>
      </c>
      <c r="C89" s="111"/>
      <c r="D89" s="132">
        <f>SUM(D85:F88)</f>
        <v>0</v>
      </c>
      <c r="E89" s="157"/>
      <c r="F89" s="179"/>
      <c r="G89" s="40"/>
      <c r="H89" s="70"/>
      <c r="I89" s="70"/>
      <c r="J89" s="40"/>
      <c r="K89" s="40"/>
      <c r="L89" s="268"/>
      <c r="M89" s="275"/>
      <c r="N89" s="275"/>
      <c r="O89" s="275"/>
      <c r="P89" s="275"/>
      <c r="Q89" s="275"/>
      <c r="R89" s="275"/>
      <c r="S89" s="275"/>
      <c r="T89" s="275"/>
      <c r="U89" s="40"/>
      <c r="V89" s="40"/>
      <c r="W89" s="40"/>
      <c r="X89" s="336"/>
      <c r="Y89" s="336"/>
      <c r="Z89" s="336"/>
      <c r="AA89" s="336"/>
      <c r="AB89" s="336"/>
      <c r="AC89" s="336"/>
      <c r="AD89" s="349"/>
    </row>
    <row r="90" spans="1:30" ht="11.25" customHeight="1"/>
    <row r="91" spans="1:30" ht="27.75" customHeight="1">
      <c r="A91" s="38" t="s">
        <v>30</v>
      </c>
      <c r="B91" s="84"/>
      <c r="C91" s="112"/>
      <c r="D91" s="88" t="s">
        <v>41</v>
      </c>
      <c r="E91" s="30" t="s">
        <v>291</v>
      </c>
      <c r="F91" s="30"/>
      <c r="G91" s="189" t="s">
        <v>64</v>
      </c>
      <c r="H91" s="207" t="s">
        <v>227</v>
      </c>
      <c r="I91" s="207"/>
      <c r="J91" s="207"/>
      <c r="K91" s="207"/>
    </row>
    <row r="92" spans="1:30">
      <c r="A92" s="39">
        <f>D89</f>
        <v>0</v>
      </c>
      <c r="B92" s="85"/>
      <c r="C92" s="113"/>
      <c r="D92" s="88" t="s">
        <v>41</v>
      </c>
      <c r="E92" s="88">
        <f>K84</f>
        <v>0</v>
      </c>
      <c r="F92" s="88"/>
      <c r="G92" s="189" t="s">
        <v>64</v>
      </c>
      <c r="H92" s="122">
        <f>A92*E92</f>
        <v>0</v>
      </c>
      <c r="I92" s="122"/>
      <c r="J92" s="122"/>
      <c r="K92" s="122"/>
    </row>
    <row r="93" spans="1:30">
      <c r="A93" s="40"/>
      <c r="B93" s="40"/>
      <c r="C93" s="40"/>
      <c r="D93" s="40"/>
      <c r="E93" s="40"/>
      <c r="F93" s="40"/>
      <c r="G93" s="40"/>
      <c r="H93" s="40"/>
      <c r="I93" s="40"/>
      <c r="J93" s="40"/>
      <c r="K93" s="40"/>
    </row>
    <row r="94" spans="1:30">
      <c r="A94" s="37" t="s">
        <v>225</v>
      </c>
      <c r="B94" s="40"/>
      <c r="C94" s="40"/>
      <c r="D94" s="40"/>
      <c r="E94" s="40"/>
      <c r="F94" s="40"/>
      <c r="G94" s="40"/>
      <c r="H94" s="40"/>
      <c r="I94" s="40"/>
      <c r="J94" s="40"/>
      <c r="K94" s="40"/>
    </row>
    <row r="95" spans="1:30" ht="14.25">
      <c r="A95" s="2" t="s">
        <v>43</v>
      </c>
      <c r="B95" s="40"/>
      <c r="C95" s="40"/>
      <c r="D95" s="40"/>
      <c r="E95" s="40"/>
      <c r="F95" s="40"/>
      <c r="G95" s="40"/>
      <c r="H95" s="40"/>
      <c r="I95" s="40"/>
      <c r="J95" s="40"/>
      <c r="K95" s="40"/>
    </row>
    <row r="96" spans="1:30" ht="27" customHeight="1">
      <c r="A96" s="30" t="s">
        <v>269</v>
      </c>
      <c r="B96" s="30" t="s">
        <v>282</v>
      </c>
      <c r="C96" s="108"/>
      <c r="D96" s="56" t="s">
        <v>188</v>
      </c>
      <c r="E96" s="56"/>
      <c r="F96" s="56"/>
      <c r="G96" s="171"/>
      <c r="H96" s="206" t="s">
        <v>289</v>
      </c>
      <c r="I96" s="223"/>
      <c r="J96" s="241"/>
      <c r="K96" s="250"/>
      <c r="L96" s="267"/>
      <c r="M96" s="101"/>
      <c r="N96" s="101"/>
      <c r="O96" s="101"/>
      <c r="P96" s="60"/>
      <c r="Q96" s="60"/>
      <c r="R96" s="275"/>
      <c r="S96" s="275"/>
      <c r="T96" s="275"/>
      <c r="U96" s="40"/>
      <c r="V96" s="40"/>
      <c r="W96" s="40"/>
      <c r="X96" s="336"/>
      <c r="Y96" s="336"/>
      <c r="Z96" s="336"/>
      <c r="AA96" s="336"/>
      <c r="AB96" s="336"/>
      <c r="AC96" s="336"/>
      <c r="AD96" s="349"/>
    </row>
    <row r="97" spans="1:30" ht="13.5" customHeight="1">
      <c r="A97" s="31"/>
      <c r="B97" s="80"/>
      <c r="C97" s="109"/>
      <c r="D97" s="130">
        <f>B97*C23</f>
        <v>0</v>
      </c>
      <c r="E97" s="155"/>
      <c r="F97" s="177"/>
      <c r="G97" s="70"/>
      <c r="H97" s="70"/>
      <c r="I97" s="70"/>
      <c r="J97" s="40"/>
      <c r="K97" s="40"/>
      <c r="L97" s="268"/>
      <c r="M97" s="277"/>
      <c r="N97" s="275"/>
      <c r="O97" s="275"/>
      <c r="P97" s="275"/>
      <c r="Q97" s="275"/>
      <c r="R97" s="275"/>
      <c r="S97" s="275"/>
      <c r="T97" s="275"/>
      <c r="U97" s="40"/>
      <c r="V97" s="40"/>
      <c r="W97" s="40"/>
      <c r="X97" s="336"/>
      <c r="Y97" s="336"/>
      <c r="Z97" s="336"/>
      <c r="AA97" s="336"/>
      <c r="AB97" s="336"/>
      <c r="AC97" s="336"/>
      <c r="AD97" s="349"/>
    </row>
    <row r="98" spans="1:30" ht="13.5" customHeight="1">
      <c r="A98" s="31"/>
      <c r="B98" s="80"/>
      <c r="C98" s="109"/>
      <c r="D98" s="130">
        <f>B98*C23</f>
        <v>0</v>
      </c>
      <c r="E98" s="155"/>
      <c r="F98" s="177"/>
      <c r="G98" s="70"/>
      <c r="H98" s="70"/>
      <c r="I98" s="70"/>
      <c r="J98" s="40"/>
      <c r="K98" s="40"/>
      <c r="L98" s="268"/>
      <c r="M98" s="275"/>
      <c r="N98" s="275"/>
      <c r="O98" s="275"/>
      <c r="P98" s="275"/>
      <c r="Q98" s="275"/>
      <c r="R98" s="275"/>
      <c r="S98" s="275"/>
      <c r="T98" s="275"/>
      <c r="U98" s="40"/>
      <c r="V98" s="40"/>
      <c r="W98" s="40"/>
      <c r="X98" s="336"/>
      <c r="Y98" s="336"/>
      <c r="Z98" s="336"/>
      <c r="AA98" s="336"/>
      <c r="AB98" s="336"/>
      <c r="AC98" s="336"/>
      <c r="AD98" s="349"/>
    </row>
    <row r="99" spans="1:30" ht="13.5" customHeight="1">
      <c r="A99" s="31"/>
      <c r="B99" s="80"/>
      <c r="C99" s="109"/>
      <c r="D99" s="130">
        <f>B99*C23</f>
        <v>0</v>
      </c>
      <c r="E99" s="155"/>
      <c r="F99" s="177"/>
      <c r="G99" s="70"/>
      <c r="H99" s="70"/>
      <c r="I99" s="70"/>
      <c r="J99" s="40"/>
      <c r="K99" s="40"/>
      <c r="L99" s="268"/>
      <c r="M99" s="275"/>
      <c r="N99" s="275"/>
      <c r="O99" s="275"/>
      <c r="P99" s="275"/>
      <c r="Q99" s="275"/>
      <c r="R99" s="275"/>
      <c r="S99" s="275"/>
      <c r="T99" s="275"/>
      <c r="U99" s="40"/>
      <c r="V99" s="40"/>
      <c r="W99" s="40"/>
      <c r="X99" s="336"/>
      <c r="Y99" s="336"/>
      <c r="Z99" s="336"/>
      <c r="AA99" s="336"/>
      <c r="AB99" s="336"/>
      <c r="AC99" s="336"/>
      <c r="AD99" s="349"/>
    </row>
    <row r="100" spans="1:30" ht="13.5" customHeight="1">
      <c r="A100" s="31"/>
      <c r="B100" s="82"/>
      <c r="C100" s="110"/>
      <c r="D100" s="131">
        <f>B100*C23</f>
        <v>0</v>
      </c>
      <c r="E100" s="156"/>
      <c r="F100" s="178"/>
      <c r="G100" s="70"/>
      <c r="H100" s="70"/>
      <c r="I100" s="70"/>
      <c r="J100" s="40"/>
      <c r="K100" s="40"/>
      <c r="L100" s="268"/>
      <c r="M100" s="275"/>
      <c r="N100" s="275"/>
      <c r="O100" s="275"/>
      <c r="P100" s="275"/>
      <c r="Q100" s="275"/>
      <c r="R100" s="275"/>
      <c r="S100" s="275"/>
      <c r="T100" s="275"/>
      <c r="U100" s="40"/>
      <c r="V100" s="40"/>
      <c r="W100" s="40"/>
      <c r="X100" s="336"/>
      <c r="Y100" s="336"/>
      <c r="Z100" s="336"/>
      <c r="AA100" s="336"/>
      <c r="AB100" s="336"/>
      <c r="AC100" s="336"/>
      <c r="AD100" s="349"/>
    </row>
    <row r="101" spans="1:30" ht="13.5" customHeight="1">
      <c r="A101" s="33"/>
      <c r="B101" s="83" t="s">
        <v>293</v>
      </c>
      <c r="C101" s="111"/>
      <c r="D101" s="132">
        <f>SUM(D97:F100)</f>
        <v>0</v>
      </c>
      <c r="E101" s="157"/>
      <c r="F101" s="179"/>
      <c r="G101" s="40"/>
      <c r="H101" s="70"/>
      <c r="I101" s="70"/>
      <c r="J101" s="40"/>
      <c r="K101" s="40"/>
      <c r="L101" s="268"/>
      <c r="M101" s="275"/>
      <c r="N101" s="275"/>
      <c r="O101" s="275"/>
      <c r="P101" s="275"/>
      <c r="Q101" s="275"/>
      <c r="R101" s="275"/>
      <c r="S101" s="275"/>
      <c r="T101" s="275"/>
      <c r="U101" s="40"/>
      <c r="V101" s="40"/>
      <c r="W101" s="40"/>
      <c r="X101" s="336"/>
      <c r="Y101" s="336"/>
      <c r="Z101" s="336"/>
      <c r="AA101" s="336"/>
      <c r="AB101" s="336"/>
      <c r="AC101" s="336"/>
      <c r="AD101" s="349"/>
    </row>
    <row r="102" spans="1:30" ht="11.25" customHeight="1"/>
    <row r="103" spans="1:30" ht="27.75" customHeight="1">
      <c r="A103" s="38" t="s">
        <v>114</v>
      </c>
      <c r="B103" s="84"/>
      <c r="C103" s="112"/>
      <c r="D103" s="88" t="s">
        <v>41</v>
      </c>
      <c r="E103" s="30" t="s">
        <v>290</v>
      </c>
      <c r="F103" s="30"/>
      <c r="G103" s="189" t="s">
        <v>64</v>
      </c>
      <c r="H103" s="207" t="s">
        <v>288</v>
      </c>
      <c r="I103" s="207"/>
      <c r="J103" s="207"/>
      <c r="K103" s="207"/>
    </row>
    <row r="104" spans="1:30">
      <c r="A104" s="39">
        <f>D101</f>
        <v>0</v>
      </c>
      <c r="B104" s="85"/>
      <c r="C104" s="113"/>
      <c r="D104" s="88" t="s">
        <v>41</v>
      </c>
      <c r="E104" s="88">
        <f>K96</f>
        <v>0</v>
      </c>
      <c r="F104" s="88"/>
      <c r="G104" s="189" t="s">
        <v>64</v>
      </c>
      <c r="H104" s="122">
        <f>A104*E104</f>
        <v>0</v>
      </c>
      <c r="I104" s="122"/>
      <c r="J104" s="122"/>
      <c r="K104" s="122"/>
    </row>
    <row r="105" spans="1:30">
      <c r="A105" s="40"/>
      <c r="B105" s="40"/>
      <c r="C105" s="40"/>
      <c r="D105" s="40"/>
      <c r="E105" s="40"/>
      <c r="F105" s="40"/>
      <c r="G105" s="40"/>
      <c r="H105" s="40"/>
      <c r="I105" s="40"/>
      <c r="J105" s="40"/>
      <c r="K105" s="40"/>
    </row>
    <row r="106" spans="1:30">
      <c r="A106" s="37" t="s">
        <v>281</v>
      </c>
      <c r="B106" s="40"/>
      <c r="C106" s="40"/>
      <c r="D106" s="40"/>
      <c r="E106" s="40"/>
      <c r="F106" s="40"/>
      <c r="G106" s="40"/>
      <c r="H106" s="40"/>
      <c r="I106" s="40"/>
      <c r="J106" s="40"/>
      <c r="K106" s="40"/>
    </row>
    <row r="107" spans="1:30" ht="14.25">
      <c r="A107" s="2" t="s">
        <v>43</v>
      </c>
      <c r="B107" s="40"/>
      <c r="C107" s="40"/>
      <c r="D107" s="40"/>
      <c r="E107" s="40"/>
      <c r="F107" s="40"/>
      <c r="G107" s="40"/>
      <c r="H107" s="40"/>
      <c r="I107" s="40"/>
      <c r="J107" s="40"/>
      <c r="K107" s="40"/>
    </row>
    <row r="108" spans="1:30" ht="27" customHeight="1">
      <c r="A108" s="30" t="s">
        <v>269</v>
      </c>
      <c r="B108" s="30" t="s">
        <v>284</v>
      </c>
      <c r="C108" s="108"/>
      <c r="D108" s="56" t="s">
        <v>192</v>
      </c>
      <c r="E108" s="56"/>
      <c r="F108" s="56"/>
      <c r="G108" s="171"/>
      <c r="H108" s="206" t="s">
        <v>39</v>
      </c>
      <c r="I108" s="223"/>
      <c r="J108" s="241"/>
      <c r="K108" s="250"/>
      <c r="L108" s="267"/>
      <c r="M108" s="101"/>
      <c r="N108" s="101"/>
      <c r="O108" s="101"/>
      <c r="P108" s="60"/>
      <c r="Q108" s="60"/>
      <c r="R108" s="275"/>
      <c r="S108" s="275"/>
      <c r="T108" s="275"/>
      <c r="U108" s="40"/>
      <c r="V108" s="40"/>
      <c r="W108" s="40"/>
      <c r="X108" s="336"/>
      <c r="Y108" s="336"/>
      <c r="Z108" s="336"/>
      <c r="AA108" s="336"/>
      <c r="AB108" s="336"/>
      <c r="AC108" s="336"/>
      <c r="AD108" s="349"/>
    </row>
    <row r="109" spans="1:30" ht="13.5" customHeight="1">
      <c r="A109" s="31"/>
      <c r="B109" s="80"/>
      <c r="C109" s="109"/>
      <c r="D109" s="130">
        <f>B109*C24</f>
        <v>0</v>
      </c>
      <c r="E109" s="155"/>
      <c r="F109" s="177"/>
      <c r="G109" s="70"/>
      <c r="H109" s="70"/>
      <c r="I109" s="70"/>
      <c r="J109" s="40"/>
      <c r="K109" s="40"/>
      <c r="L109" s="268"/>
      <c r="M109" s="277"/>
      <c r="N109" s="275"/>
      <c r="O109" s="275"/>
      <c r="P109" s="275"/>
      <c r="Q109" s="275"/>
      <c r="R109" s="275"/>
      <c r="S109" s="275"/>
      <c r="T109" s="275"/>
      <c r="U109" s="40"/>
      <c r="V109" s="40"/>
      <c r="W109" s="40"/>
      <c r="X109" s="336"/>
      <c r="Y109" s="336"/>
      <c r="Z109" s="336"/>
      <c r="AA109" s="336"/>
      <c r="AB109" s="336"/>
      <c r="AC109" s="336"/>
      <c r="AD109" s="349"/>
    </row>
    <row r="110" spans="1:30" ht="13.5" customHeight="1">
      <c r="A110" s="31"/>
      <c r="B110" s="80"/>
      <c r="C110" s="109"/>
      <c r="D110" s="130">
        <f>B110*C24</f>
        <v>0</v>
      </c>
      <c r="E110" s="155"/>
      <c r="F110" s="177"/>
      <c r="G110" s="70"/>
      <c r="H110" s="70"/>
      <c r="I110" s="70"/>
      <c r="J110" s="40"/>
      <c r="K110" s="40"/>
      <c r="L110" s="268"/>
      <c r="M110" s="275"/>
      <c r="N110" s="275"/>
      <c r="O110" s="275"/>
      <c r="P110" s="275"/>
      <c r="Q110" s="275"/>
      <c r="R110" s="275"/>
      <c r="S110" s="275"/>
      <c r="T110" s="275"/>
      <c r="U110" s="40"/>
      <c r="V110" s="40"/>
      <c r="W110" s="40"/>
      <c r="X110" s="336"/>
      <c r="Y110" s="336"/>
      <c r="Z110" s="336"/>
      <c r="AA110" s="336"/>
      <c r="AB110" s="336"/>
      <c r="AC110" s="336"/>
      <c r="AD110" s="349"/>
    </row>
    <row r="111" spans="1:30" ht="13.5" customHeight="1">
      <c r="A111" s="31"/>
      <c r="B111" s="80"/>
      <c r="C111" s="109"/>
      <c r="D111" s="130">
        <f>B111*C24</f>
        <v>0</v>
      </c>
      <c r="E111" s="155"/>
      <c r="F111" s="177"/>
      <c r="G111" s="70"/>
      <c r="H111" s="70"/>
      <c r="I111" s="70"/>
      <c r="J111" s="40"/>
      <c r="K111" s="40"/>
      <c r="L111" s="268"/>
      <c r="M111" s="275"/>
      <c r="N111" s="275"/>
      <c r="O111" s="275"/>
      <c r="P111" s="275"/>
      <c r="Q111" s="275"/>
      <c r="R111" s="275"/>
      <c r="S111" s="275"/>
      <c r="T111" s="275"/>
      <c r="U111" s="40"/>
      <c r="V111" s="40"/>
      <c r="W111" s="40"/>
      <c r="X111" s="336"/>
      <c r="Y111" s="336"/>
      <c r="Z111" s="336"/>
      <c r="AA111" s="336"/>
      <c r="AB111" s="336"/>
      <c r="AC111" s="336"/>
      <c r="AD111" s="349"/>
    </row>
    <row r="112" spans="1:30" ht="13.5" customHeight="1">
      <c r="A112" s="31"/>
      <c r="B112" s="82"/>
      <c r="C112" s="110"/>
      <c r="D112" s="131">
        <f>B112*C24</f>
        <v>0</v>
      </c>
      <c r="E112" s="156"/>
      <c r="F112" s="178"/>
      <c r="G112" s="70"/>
      <c r="H112" s="70"/>
      <c r="I112" s="70"/>
      <c r="J112" s="40"/>
      <c r="K112" s="40"/>
      <c r="L112" s="268"/>
      <c r="M112" s="275"/>
      <c r="N112" s="275"/>
      <c r="O112" s="275"/>
      <c r="P112" s="275"/>
      <c r="Q112" s="275"/>
      <c r="R112" s="275"/>
      <c r="S112" s="275"/>
      <c r="T112" s="275"/>
      <c r="U112" s="40"/>
      <c r="V112" s="40"/>
      <c r="W112" s="40"/>
      <c r="X112" s="336"/>
      <c r="Y112" s="336"/>
      <c r="Z112" s="336"/>
      <c r="AA112" s="336"/>
      <c r="AB112" s="336"/>
      <c r="AC112" s="336"/>
      <c r="AD112" s="349"/>
    </row>
    <row r="113" spans="1:30" ht="13.5" customHeight="1">
      <c r="A113" s="33"/>
      <c r="B113" s="83" t="s">
        <v>271</v>
      </c>
      <c r="C113" s="111"/>
      <c r="D113" s="132">
        <f>SUM(D109:F112)</f>
        <v>0</v>
      </c>
      <c r="E113" s="157"/>
      <c r="F113" s="179"/>
      <c r="G113" s="40"/>
      <c r="H113" s="70"/>
      <c r="I113" s="70"/>
      <c r="J113" s="40"/>
      <c r="K113" s="40"/>
      <c r="L113" s="268"/>
      <c r="M113" s="275"/>
      <c r="N113" s="275"/>
      <c r="O113" s="275"/>
      <c r="P113" s="275"/>
      <c r="Q113" s="275"/>
      <c r="R113" s="275"/>
      <c r="S113" s="275"/>
      <c r="T113" s="275"/>
      <c r="U113" s="40"/>
      <c r="V113" s="40"/>
      <c r="W113" s="40"/>
      <c r="X113" s="336"/>
      <c r="Y113" s="336"/>
      <c r="Z113" s="336"/>
      <c r="AA113" s="336"/>
      <c r="AB113" s="336"/>
      <c r="AC113" s="336"/>
      <c r="AD113" s="349"/>
    </row>
    <row r="114" spans="1:30" ht="11.25" customHeight="1"/>
    <row r="115" spans="1:30" ht="27.75" customHeight="1">
      <c r="A115" s="38" t="s">
        <v>294</v>
      </c>
      <c r="B115" s="84"/>
      <c r="C115" s="112"/>
      <c r="D115" s="88" t="s">
        <v>41</v>
      </c>
      <c r="E115" s="30" t="s">
        <v>233</v>
      </c>
      <c r="F115" s="30"/>
      <c r="G115" s="189" t="s">
        <v>64</v>
      </c>
      <c r="H115" s="207" t="s">
        <v>11</v>
      </c>
      <c r="I115" s="207"/>
      <c r="J115" s="207"/>
      <c r="K115" s="207"/>
    </row>
    <row r="116" spans="1:30">
      <c r="A116" s="39">
        <f>D113</f>
        <v>0</v>
      </c>
      <c r="B116" s="85"/>
      <c r="C116" s="113"/>
      <c r="D116" s="88" t="s">
        <v>41</v>
      </c>
      <c r="E116" s="88">
        <f>K108</f>
        <v>0</v>
      </c>
      <c r="F116" s="88"/>
      <c r="G116" s="189" t="s">
        <v>64</v>
      </c>
      <c r="H116" s="122">
        <f>A116*E116</f>
        <v>0</v>
      </c>
      <c r="I116" s="122"/>
      <c r="J116" s="122"/>
      <c r="K116" s="122"/>
    </row>
    <row r="117" spans="1:30" ht="14.25">
      <c r="A117" s="40"/>
      <c r="B117" s="40"/>
      <c r="C117" s="40"/>
      <c r="D117" s="40"/>
      <c r="E117" s="40"/>
      <c r="F117" s="40"/>
      <c r="G117" s="40"/>
      <c r="H117" s="40"/>
      <c r="I117" s="40"/>
      <c r="J117" s="40"/>
      <c r="K117" s="40"/>
    </row>
    <row r="118" spans="1:30" ht="14.25">
      <c r="C118" s="107" t="s">
        <v>296</v>
      </c>
      <c r="D118" s="129"/>
      <c r="E118" s="129"/>
      <c r="F118" s="129"/>
      <c r="G118" s="129"/>
      <c r="H118" s="205">
        <f>H92+H104+H116</f>
        <v>0</v>
      </c>
      <c r="I118" s="40"/>
      <c r="J118" s="40"/>
      <c r="K118" s="40"/>
    </row>
    <row r="119" spans="1:30">
      <c r="A119" s="36"/>
      <c r="B119" s="36"/>
      <c r="C119" s="36"/>
      <c r="D119" s="36"/>
      <c r="E119" s="36"/>
      <c r="F119" s="36"/>
      <c r="G119" s="36"/>
      <c r="H119" s="36"/>
      <c r="I119" s="36"/>
      <c r="J119" s="36"/>
      <c r="K119" s="36"/>
      <c r="L119" s="36"/>
      <c r="M119" s="36"/>
      <c r="N119" s="36"/>
      <c r="O119" s="36"/>
      <c r="P119" s="36"/>
      <c r="Q119" s="36"/>
      <c r="R119" s="36"/>
      <c r="S119" s="36"/>
      <c r="T119" s="36"/>
      <c r="U119" s="36"/>
    </row>
    <row r="120" spans="1:30">
      <c r="A120" s="35" t="s">
        <v>167</v>
      </c>
      <c r="B120" s="36"/>
      <c r="C120" s="36"/>
      <c r="D120" s="36"/>
      <c r="E120" s="36"/>
      <c r="F120" s="36"/>
      <c r="G120" s="36"/>
      <c r="H120" s="36"/>
      <c r="I120" s="36"/>
      <c r="J120" s="36"/>
      <c r="K120" s="36"/>
      <c r="L120" s="36"/>
      <c r="M120" s="36"/>
      <c r="N120" s="36"/>
      <c r="O120" s="36"/>
      <c r="P120" s="36"/>
      <c r="Q120" s="36"/>
      <c r="R120" s="36"/>
      <c r="S120" s="36"/>
      <c r="T120" s="36"/>
      <c r="U120" s="36"/>
    </row>
    <row r="121" spans="1:30">
      <c r="A121" s="2" t="s">
        <v>43</v>
      </c>
      <c r="B121" s="36"/>
      <c r="C121" s="36"/>
      <c r="D121" s="36"/>
      <c r="E121" s="36"/>
      <c r="F121" s="36"/>
      <c r="G121" s="36"/>
      <c r="H121" s="36"/>
      <c r="I121" s="36"/>
      <c r="J121" s="36"/>
      <c r="K121" s="36"/>
      <c r="L121" s="36"/>
      <c r="M121" s="36"/>
      <c r="N121" s="36"/>
      <c r="O121" s="36"/>
      <c r="P121" s="36"/>
      <c r="Q121" s="36"/>
      <c r="R121" s="36"/>
      <c r="S121" s="36"/>
      <c r="T121" s="36"/>
      <c r="U121" s="36"/>
    </row>
    <row r="122" spans="1:30">
      <c r="A122" s="41" t="s">
        <v>121</v>
      </c>
      <c r="B122" s="41"/>
      <c r="C122" s="41"/>
      <c r="D122" s="41"/>
      <c r="E122" s="41"/>
      <c r="F122" s="41"/>
      <c r="G122" s="41"/>
      <c r="H122" s="41"/>
      <c r="I122" s="41"/>
      <c r="J122" s="41"/>
      <c r="K122" s="41"/>
      <c r="L122" s="36"/>
      <c r="M122" s="36"/>
      <c r="N122" s="36"/>
      <c r="O122" s="36"/>
      <c r="P122" s="36"/>
      <c r="Q122" s="36"/>
      <c r="R122" s="36"/>
      <c r="S122" s="36"/>
      <c r="T122" s="36"/>
      <c r="U122" s="36"/>
    </row>
    <row r="123" spans="1:30">
      <c r="A123" s="36" t="s">
        <v>122</v>
      </c>
      <c r="B123" s="36"/>
      <c r="C123" s="36"/>
      <c r="D123" s="36"/>
      <c r="E123" s="36"/>
      <c r="F123" s="36"/>
      <c r="G123" s="36"/>
      <c r="H123" s="36"/>
      <c r="I123" s="36"/>
      <c r="J123" s="36"/>
      <c r="K123" s="36"/>
      <c r="L123" s="36"/>
      <c r="M123" s="36"/>
      <c r="N123" s="36"/>
      <c r="O123" s="36"/>
      <c r="P123" s="36"/>
      <c r="Q123" s="36"/>
      <c r="R123" s="36"/>
      <c r="S123" s="36"/>
      <c r="T123" s="36"/>
      <c r="U123" s="36"/>
    </row>
    <row r="124" spans="1:30">
      <c r="A124" s="36" t="s">
        <v>123</v>
      </c>
      <c r="B124" s="36"/>
      <c r="C124" s="36"/>
      <c r="D124" s="36"/>
      <c r="E124" s="36"/>
      <c r="F124" s="36"/>
      <c r="G124" s="36"/>
      <c r="H124" s="36"/>
      <c r="I124" s="36"/>
      <c r="J124" s="36"/>
      <c r="K124" s="36"/>
      <c r="L124" s="36"/>
      <c r="M124" s="36"/>
      <c r="N124" s="36"/>
      <c r="O124" s="36"/>
      <c r="P124" s="36"/>
      <c r="Q124" s="36"/>
      <c r="R124" s="36"/>
      <c r="S124" s="36"/>
      <c r="T124" s="36"/>
      <c r="U124" s="36"/>
    </row>
    <row r="125" spans="1:30">
      <c r="A125" s="36" t="s">
        <v>65</v>
      </c>
      <c r="B125" s="36"/>
      <c r="C125" s="36"/>
      <c r="D125" s="36"/>
      <c r="E125" s="36"/>
      <c r="F125" s="36"/>
      <c r="G125" s="36"/>
      <c r="H125" s="36"/>
      <c r="I125" s="36"/>
      <c r="J125" s="36"/>
      <c r="K125" s="36"/>
      <c r="L125" s="36"/>
      <c r="M125" s="36"/>
      <c r="N125" s="36"/>
      <c r="O125" s="36"/>
      <c r="P125" s="36"/>
      <c r="Q125" s="36"/>
      <c r="R125" s="36"/>
      <c r="S125" s="36"/>
      <c r="T125" s="36"/>
      <c r="U125" s="36"/>
    </row>
    <row r="126" spans="1:30">
      <c r="A126" s="36" t="s">
        <v>59</v>
      </c>
      <c r="B126" s="36"/>
      <c r="C126" s="36"/>
      <c r="D126" s="36"/>
      <c r="E126" s="36"/>
      <c r="F126" s="36"/>
      <c r="G126" s="36"/>
      <c r="H126" s="36"/>
      <c r="I126" s="36"/>
      <c r="J126" s="36"/>
      <c r="K126" s="36"/>
      <c r="L126" s="36"/>
      <c r="M126" s="36"/>
      <c r="N126" s="36"/>
      <c r="O126" s="36"/>
      <c r="P126" s="36"/>
      <c r="Q126" s="36"/>
      <c r="R126" s="36"/>
      <c r="S126" s="36"/>
      <c r="T126" s="36"/>
      <c r="U126" s="36"/>
    </row>
    <row r="127" spans="1:30">
      <c r="A127" s="36" t="s">
        <v>66</v>
      </c>
      <c r="B127" s="36"/>
      <c r="C127" s="36"/>
      <c r="D127" s="36"/>
      <c r="E127" s="36"/>
      <c r="F127" s="36"/>
      <c r="G127" s="190"/>
      <c r="H127" s="190"/>
      <c r="I127" s="36"/>
      <c r="J127" s="36"/>
      <c r="K127" s="36"/>
      <c r="L127" s="36"/>
      <c r="M127" s="36"/>
      <c r="N127" s="36"/>
      <c r="O127" s="36"/>
      <c r="P127" s="36"/>
      <c r="Q127" s="36"/>
      <c r="R127" s="36"/>
      <c r="S127" s="36"/>
      <c r="T127" s="36"/>
      <c r="U127" s="36"/>
    </row>
    <row r="128" spans="1:30" ht="37.5" customHeight="1">
      <c r="A128" s="30" t="s">
        <v>29</v>
      </c>
      <c r="B128" s="30"/>
      <c r="C128" s="30" t="s">
        <v>214</v>
      </c>
      <c r="D128" s="50" t="s">
        <v>215</v>
      </c>
      <c r="E128" s="50"/>
      <c r="F128" s="36"/>
      <c r="G128" s="36"/>
      <c r="H128" s="36"/>
      <c r="I128" s="36"/>
      <c r="J128" s="36"/>
      <c r="K128" s="36"/>
      <c r="L128" s="36"/>
      <c r="M128" s="36"/>
      <c r="N128" s="36"/>
      <c r="O128" s="36"/>
      <c r="P128" s="36"/>
      <c r="Q128" s="36"/>
      <c r="R128" s="36"/>
      <c r="S128" s="36"/>
      <c r="T128" s="36"/>
      <c r="U128" s="36"/>
    </row>
    <row r="129" spans="1:30">
      <c r="A129" s="42"/>
      <c r="B129" s="86"/>
      <c r="C129" s="115">
        <f>P6</f>
        <v>0</v>
      </c>
      <c r="D129" s="134">
        <f>IFERROR(A129*C129/AA6*K84*0.28,0)</f>
        <v>0</v>
      </c>
      <c r="E129" s="158"/>
      <c r="F129" s="36"/>
      <c r="G129" s="191"/>
      <c r="H129" s="135"/>
      <c r="I129" s="36"/>
      <c r="J129" s="36"/>
      <c r="K129" s="36"/>
      <c r="L129" s="36"/>
      <c r="M129" s="36"/>
      <c r="N129" s="36"/>
      <c r="O129" s="36"/>
      <c r="P129" s="36"/>
      <c r="Q129" s="36"/>
      <c r="R129" s="36"/>
      <c r="S129" s="36"/>
      <c r="T129" s="36"/>
      <c r="U129" s="36"/>
    </row>
    <row r="130" spans="1:30">
      <c r="A130" s="43" t="s">
        <v>125</v>
      </c>
      <c r="B130" s="87"/>
      <c r="C130" s="116"/>
      <c r="D130" s="135"/>
      <c r="E130" s="135"/>
      <c r="F130" s="36"/>
      <c r="G130" s="135"/>
      <c r="H130" s="135"/>
      <c r="I130" s="36"/>
      <c r="J130" s="36"/>
      <c r="K130" s="36"/>
      <c r="L130" s="36"/>
      <c r="M130" s="36"/>
      <c r="N130" s="36"/>
      <c r="O130" s="36"/>
      <c r="P130" s="36"/>
      <c r="Q130" s="36"/>
      <c r="R130" s="36"/>
      <c r="S130" s="36"/>
      <c r="T130" s="36"/>
      <c r="U130" s="36"/>
    </row>
    <row r="131" spans="1:30">
      <c r="A131" s="44" t="s">
        <v>67</v>
      </c>
      <c r="B131" s="36"/>
      <c r="C131" s="36"/>
      <c r="D131" s="36"/>
      <c r="E131" s="36"/>
      <c r="F131" s="36"/>
      <c r="G131" s="36"/>
      <c r="H131" s="36"/>
      <c r="I131" s="184"/>
      <c r="J131" s="184"/>
      <c r="K131" s="36"/>
      <c r="L131" s="36"/>
      <c r="M131" s="36"/>
      <c r="N131" s="36"/>
      <c r="O131" s="36"/>
      <c r="P131" s="36"/>
      <c r="Q131" s="36"/>
      <c r="R131" s="36"/>
      <c r="S131" s="36"/>
      <c r="T131" s="36"/>
      <c r="U131" s="36"/>
    </row>
    <row r="132" spans="1:30" ht="14.25">
      <c r="A132" s="36" t="s">
        <v>48</v>
      </c>
      <c r="B132" s="36"/>
      <c r="C132" s="36"/>
      <c r="D132" s="36"/>
      <c r="E132" s="36"/>
      <c r="F132" s="36"/>
      <c r="G132" s="36"/>
      <c r="H132" s="36"/>
      <c r="I132" s="184" t="s">
        <v>97</v>
      </c>
      <c r="J132" s="184"/>
      <c r="K132" s="36"/>
      <c r="L132" s="36"/>
      <c r="M132" s="36"/>
      <c r="N132" s="36"/>
      <c r="O132" s="36"/>
      <c r="P132" s="36"/>
      <c r="Q132" s="36"/>
      <c r="R132" s="36"/>
      <c r="S132" s="36"/>
      <c r="T132" s="36"/>
      <c r="U132" s="36"/>
    </row>
    <row r="133" spans="1:30" ht="37.5" customHeight="1">
      <c r="A133" s="30" t="s">
        <v>71</v>
      </c>
      <c r="B133" s="30"/>
      <c r="C133" s="30" t="s">
        <v>214</v>
      </c>
      <c r="D133" s="50" t="s">
        <v>215</v>
      </c>
      <c r="E133" s="50"/>
      <c r="F133" s="36"/>
      <c r="G133" s="36"/>
      <c r="H133" s="36"/>
      <c r="I133" s="224" t="s">
        <v>229</v>
      </c>
      <c r="J133" s="242"/>
      <c r="K133" s="251"/>
      <c r="L133" s="36"/>
      <c r="M133" s="36"/>
      <c r="N133" s="36"/>
      <c r="O133" s="36"/>
      <c r="P133" s="36"/>
      <c r="Q133" s="36"/>
      <c r="R133" s="36"/>
      <c r="S133" s="36"/>
      <c r="T133" s="36"/>
      <c r="U133" s="36"/>
    </row>
    <row r="134" spans="1:30" ht="14.25">
      <c r="A134" s="45"/>
      <c r="B134" s="45"/>
      <c r="C134" s="115">
        <f>P6</f>
        <v>0</v>
      </c>
      <c r="D134" s="134">
        <f>IFERROR(A134*C134/AA6*K84*0.4,0)</f>
        <v>0</v>
      </c>
      <c r="E134" s="158"/>
      <c r="F134" s="36"/>
      <c r="G134" s="36"/>
      <c r="H134" s="36"/>
      <c r="I134" s="225">
        <f>D129+D134</f>
        <v>0</v>
      </c>
      <c r="J134" s="243"/>
      <c r="K134" s="252"/>
      <c r="L134" s="36"/>
      <c r="M134" s="36"/>
      <c r="N134" s="36"/>
      <c r="O134" s="36"/>
      <c r="P134" s="36"/>
      <c r="Q134" s="36"/>
      <c r="R134" s="36"/>
      <c r="S134" s="36"/>
      <c r="T134" s="36"/>
      <c r="U134" s="36"/>
    </row>
    <row r="135" spans="1:30">
      <c r="A135" s="36" t="s">
        <v>126</v>
      </c>
      <c r="B135" s="36"/>
      <c r="C135" s="36"/>
      <c r="D135" s="36"/>
      <c r="E135" s="36"/>
      <c r="F135" s="36"/>
      <c r="G135" s="36"/>
      <c r="H135" s="36"/>
      <c r="I135" s="36"/>
      <c r="J135" s="36"/>
      <c r="K135" s="36"/>
      <c r="L135" s="36"/>
      <c r="M135" s="36"/>
      <c r="N135" s="36"/>
      <c r="O135" s="36"/>
      <c r="P135" s="36"/>
      <c r="Q135" s="36"/>
      <c r="R135" s="36"/>
      <c r="S135" s="36"/>
      <c r="T135" s="36"/>
      <c r="U135" s="36"/>
    </row>
    <row r="136" spans="1:30">
      <c r="A136" s="44" t="s">
        <v>67</v>
      </c>
      <c r="B136" s="36"/>
      <c r="C136" s="36"/>
      <c r="D136" s="36"/>
      <c r="E136" s="36"/>
      <c r="F136" s="36"/>
      <c r="G136" s="36"/>
      <c r="H136" s="36"/>
      <c r="I136" s="36"/>
      <c r="J136" s="36"/>
      <c r="K136" s="36"/>
      <c r="L136" s="36"/>
      <c r="M136" s="36"/>
      <c r="N136" s="36"/>
      <c r="O136" s="36"/>
      <c r="P136" s="36"/>
      <c r="Q136" s="36"/>
      <c r="R136" s="36"/>
      <c r="S136" s="36"/>
      <c r="T136" s="36"/>
      <c r="U136" s="36"/>
    </row>
    <row r="137" spans="1:30">
      <c r="A137" s="44"/>
      <c r="B137" s="36"/>
      <c r="C137" s="36"/>
      <c r="D137" s="36"/>
      <c r="E137" s="36"/>
      <c r="F137" s="36"/>
      <c r="G137" s="36"/>
      <c r="H137" s="36"/>
      <c r="I137" s="36"/>
      <c r="J137" s="36"/>
      <c r="K137" s="36"/>
      <c r="L137" s="36"/>
      <c r="M137" s="36"/>
      <c r="N137" s="36"/>
      <c r="O137" s="36"/>
      <c r="P137" s="36"/>
      <c r="Q137" s="36"/>
      <c r="R137" s="36"/>
      <c r="S137" s="36"/>
      <c r="T137" s="36"/>
      <c r="U137" s="36"/>
    </row>
    <row r="138" spans="1:30">
      <c r="A138" s="44"/>
      <c r="B138" s="36"/>
      <c r="C138" s="36"/>
      <c r="D138" s="36"/>
      <c r="E138" s="36"/>
      <c r="F138" s="36"/>
      <c r="G138" s="36"/>
      <c r="H138" s="36"/>
      <c r="I138" s="36"/>
      <c r="J138" s="36"/>
      <c r="K138" s="36"/>
      <c r="L138" s="36"/>
      <c r="M138" s="36"/>
      <c r="N138" s="36"/>
      <c r="O138" s="36"/>
      <c r="P138" s="36"/>
      <c r="Q138" s="36"/>
      <c r="R138" s="36"/>
      <c r="S138" s="36"/>
      <c r="T138" s="36"/>
      <c r="U138" s="36"/>
    </row>
    <row r="139" spans="1:30" ht="17.25">
      <c r="A139" s="46" t="s">
        <v>168</v>
      </c>
      <c r="B139" s="9"/>
    </row>
    <row r="140" spans="1:30">
      <c r="A140" s="2" t="s">
        <v>43</v>
      </c>
      <c r="B140" s="36"/>
      <c r="C140" s="36"/>
      <c r="D140" s="36"/>
      <c r="E140" s="36"/>
      <c r="F140" s="36"/>
      <c r="G140" s="36"/>
      <c r="H140" s="36"/>
      <c r="I140" s="36"/>
      <c r="J140" s="36"/>
      <c r="K140" s="36"/>
      <c r="L140" s="36"/>
      <c r="M140" s="36"/>
      <c r="N140" s="36"/>
      <c r="O140" s="36"/>
      <c r="P140" s="36"/>
      <c r="Q140" s="36"/>
      <c r="R140" s="36"/>
      <c r="S140" s="36"/>
      <c r="T140" s="36"/>
      <c r="U140" s="36"/>
    </row>
    <row r="141" spans="1:30">
      <c r="A141" s="29" t="s">
        <v>79</v>
      </c>
    </row>
    <row r="142" spans="1:30" s="17" customFormat="1" ht="35.25" customHeight="1">
      <c r="A142" s="47"/>
      <c r="B142" s="47"/>
      <c r="C142" s="30" t="s">
        <v>258</v>
      </c>
      <c r="D142" s="48" t="s">
        <v>73</v>
      </c>
      <c r="E142" s="30" t="s">
        <v>74</v>
      </c>
      <c r="F142" s="48" t="s">
        <v>73</v>
      </c>
      <c r="G142" s="50" t="s">
        <v>69</v>
      </c>
      <c r="H142" s="48" t="s">
        <v>64</v>
      </c>
      <c r="I142" s="50" t="s">
        <v>259</v>
      </c>
      <c r="J142" s="50"/>
      <c r="K142" s="50"/>
      <c r="AA142" s="185"/>
      <c r="AB142" s="190"/>
      <c r="AC142" s="185"/>
      <c r="AD142" s="185"/>
    </row>
    <row r="143" spans="1:30">
      <c r="A143" s="48" t="s">
        <v>76</v>
      </c>
      <c r="B143" s="48"/>
      <c r="C143" s="117">
        <f>P6</f>
        <v>0</v>
      </c>
      <c r="D143" s="119" t="s">
        <v>73</v>
      </c>
      <c r="E143" s="159">
        <f>AA6</f>
        <v>0</v>
      </c>
      <c r="F143" s="119" t="s">
        <v>73</v>
      </c>
      <c r="G143" s="192">
        <f>IFERROR(Y6+AD6/AA6,0)</f>
        <v>0</v>
      </c>
      <c r="H143" s="119" t="s">
        <v>64</v>
      </c>
      <c r="I143" s="52">
        <f>IFERROR(C143/E143/G143,0)</f>
        <v>0</v>
      </c>
      <c r="J143" s="52"/>
      <c r="K143" s="52"/>
      <c r="N143" s="190"/>
      <c r="O143" s="22"/>
      <c r="P143" s="22"/>
      <c r="Q143" s="22"/>
      <c r="R143" s="22"/>
      <c r="S143" s="22"/>
      <c r="T143" s="22"/>
      <c r="U143" s="22"/>
      <c r="V143" s="22"/>
      <c r="W143" s="22"/>
      <c r="X143" s="22"/>
      <c r="Y143" s="22"/>
      <c r="Z143" s="22"/>
      <c r="AA143" s="40"/>
      <c r="AB143" s="40"/>
      <c r="AC143" s="169"/>
      <c r="AD143" s="169"/>
    </row>
    <row r="144" spans="1:30" ht="14.25">
      <c r="A144" s="48" t="s">
        <v>13</v>
      </c>
      <c r="B144" s="48"/>
      <c r="C144" s="117">
        <f>P7</f>
        <v>0</v>
      </c>
      <c r="D144" s="120"/>
      <c r="E144" s="160">
        <f>AA7</f>
        <v>0</v>
      </c>
      <c r="F144" s="180"/>
      <c r="G144" s="193">
        <f>IFERROR(Y7+AD7/AA7,0)</f>
        <v>0</v>
      </c>
      <c r="H144" s="180"/>
      <c r="I144" s="226">
        <f>IFERROR(C144/E144/G144,0)</f>
        <v>0</v>
      </c>
      <c r="J144" s="226"/>
      <c r="K144" s="226"/>
      <c r="N144" s="190"/>
      <c r="O144" s="22"/>
      <c r="P144" s="22"/>
      <c r="Q144" s="22"/>
      <c r="R144" s="22"/>
      <c r="S144" s="22"/>
      <c r="T144" s="22"/>
      <c r="U144" s="22"/>
      <c r="V144" s="22"/>
      <c r="W144" s="22"/>
      <c r="X144" s="22"/>
      <c r="Y144" s="22"/>
      <c r="Z144" s="22"/>
      <c r="AA144" s="40"/>
      <c r="AB144" s="40"/>
      <c r="AC144" s="169"/>
      <c r="AD144" s="169"/>
    </row>
    <row r="145" spans="1:31" ht="14.25">
      <c r="D145" s="70"/>
      <c r="E145" s="161" t="s">
        <v>260</v>
      </c>
      <c r="F145" s="181"/>
      <c r="G145" s="181"/>
      <c r="H145" s="208"/>
      <c r="I145" s="227">
        <f>SUM(I143:K144)</f>
        <v>0</v>
      </c>
      <c r="J145" s="227"/>
      <c r="K145" s="168"/>
      <c r="N145" s="22"/>
      <c r="O145" s="22"/>
      <c r="P145" s="22"/>
      <c r="Q145" s="22"/>
      <c r="R145" s="22"/>
      <c r="S145" s="22"/>
      <c r="T145" s="22"/>
      <c r="U145" s="22"/>
      <c r="V145" s="22"/>
      <c r="W145" s="22"/>
      <c r="X145" s="22"/>
      <c r="Y145" s="22"/>
      <c r="Z145" s="22"/>
      <c r="AA145" s="40"/>
      <c r="AB145" s="40"/>
      <c r="AC145" s="169"/>
      <c r="AD145" s="169"/>
    </row>
    <row r="146" spans="1:31" ht="11.25" customHeight="1">
      <c r="D146" s="70"/>
      <c r="E146" s="40"/>
      <c r="F146" s="40"/>
      <c r="G146" s="40"/>
      <c r="H146" s="40"/>
      <c r="I146" s="228"/>
      <c r="J146" s="228"/>
      <c r="K146" s="228"/>
      <c r="AA146" s="22"/>
      <c r="AB146" s="22"/>
      <c r="AC146" s="169"/>
      <c r="AD146" s="169"/>
    </row>
    <row r="147" spans="1:31">
      <c r="A147" s="35" t="s">
        <v>9</v>
      </c>
      <c r="B147" s="35"/>
      <c r="C147" s="35"/>
      <c r="D147" s="35"/>
      <c r="E147" s="35"/>
      <c r="F147" s="35"/>
      <c r="G147" s="35"/>
      <c r="H147" s="35"/>
      <c r="I147" s="35"/>
      <c r="J147" s="35"/>
      <c r="K147" s="35"/>
      <c r="N147" s="287"/>
      <c r="O147" s="287"/>
      <c r="P147" s="287"/>
      <c r="Q147" s="287"/>
      <c r="R147" s="287"/>
      <c r="S147" s="287"/>
      <c r="T147" s="287"/>
      <c r="U147" s="287"/>
      <c r="V147" s="287"/>
      <c r="W147" s="287"/>
      <c r="X147" s="287"/>
      <c r="Y147" s="287"/>
      <c r="Z147" s="287"/>
      <c r="AA147" s="287"/>
      <c r="AB147" s="287"/>
      <c r="AC147" s="287"/>
      <c r="AD147" s="287"/>
    </row>
    <row r="148" spans="1:31" ht="14.25">
      <c r="A148" s="49" t="s">
        <v>78</v>
      </c>
      <c r="B148" s="49"/>
      <c r="C148" s="49"/>
      <c r="D148" s="49"/>
      <c r="E148" s="49"/>
      <c r="F148" s="49"/>
      <c r="G148" s="49"/>
      <c r="N148" s="29" t="s">
        <v>82</v>
      </c>
    </row>
    <row r="149" spans="1:31" ht="40.5" customHeight="1">
      <c r="A149" s="50" t="s">
        <v>85</v>
      </c>
      <c r="B149" s="48" t="s">
        <v>60</v>
      </c>
      <c r="C149" s="50" t="s">
        <v>151</v>
      </c>
      <c r="D149" s="78" t="s">
        <v>64</v>
      </c>
      <c r="E149" s="50" t="s">
        <v>143</v>
      </c>
      <c r="F149" s="78" t="s">
        <v>41</v>
      </c>
      <c r="G149" s="30" t="s">
        <v>231</v>
      </c>
      <c r="H149" s="78" t="s">
        <v>64</v>
      </c>
      <c r="I149" s="50" t="s">
        <v>5</v>
      </c>
      <c r="J149" s="50"/>
      <c r="K149" s="50"/>
      <c r="N149" s="284" t="s">
        <v>86</v>
      </c>
      <c r="O149" s="303"/>
      <c r="P149" s="48">
        <v>1</v>
      </c>
      <c r="Q149" s="48">
        <v>2</v>
      </c>
      <c r="R149" s="48">
        <v>3</v>
      </c>
      <c r="S149" s="48">
        <v>4</v>
      </c>
      <c r="T149" s="48">
        <v>5</v>
      </c>
      <c r="U149" s="48">
        <v>6</v>
      </c>
      <c r="V149" s="48">
        <v>7</v>
      </c>
      <c r="W149" s="48">
        <v>8</v>
      </c>
      <c r="X149" s="48">
        <v>9</v>
      </c>
      <c r="Y149" s="48">
        <v>10</v>
      </c>
      <c r="Z149" s="48">
        <v>11</v>
      </c>
      <c r="AA149" s="48">
        <v>12</v>
      </c>
      <c r="AB149" s="108" t="s">
        <v>1</v>
      </c>
      <c r="AC149" s="344"/>
      <c r="AD149" s="350" t="s">
        <v>216</v>
      </c>
    </row>
    <row r="150" spans="1:31">
      <c r="A150" s="51"/>
      <c r="B150" s="88" t="s">
        <v>60</v>
      </c>
      <c r="C150" s="118"/>
      <c r="D150" s="88" t="s">
        <v>64</v>
      </c>
      <c r="E150" s="162">
        <f>A150*C150</f>
        <v>0</v>
      </c>
      <c r="F150" s="88" t="s">
        <v>41</v>
      </c>
      <c r="G150" s="88">
        <f>E143</f>
        <v>0</v>
      </c>
      <c r="H150" s="88" t="s">
        <v>64</v>
      </c>
      <c r="I150" s="52">
        <f>E150*G150</f>
        <v>0</v>
      </c>
      <c r="J150" s="52"/>
      <c r="K150" s="52"/>
      <c r="N150" s="288" t="s">
        <v>76</v>
      </c>
      <c r="O150" s="304"/>
      <c r="P150" s="31"/>
      <c r="Q150" s="31"/>
      <c r="R150" s="31"/>
      <c r="S150" s="31"/>
      <c r="T150" s="31"/>
      <c r="U150" s="31"/>
      <c r="V150" s="31"/>
      <c r="W150" s="31"/>
      <c r="X150" s="31"/>
      <c r="Y150" s="31"/>
      <c r="Z150" s="31"/>
      <c r="AA150" s="31"/>
      <c r="AB150" s="39">
        <f>SUM(P150:AA150)</f>
        <v>0</v>
      </c>
      <c r="AC150" s="344"/>
      <c r="AD150" s="351">
        <f>J143*AB150</f>
        <v>0</v>
      </c>
    </row>
    <row r="151" spans="1:31" ht="14.25">
      <c r="N151" s="288" t="s">
        <v>13</v>
      </c>
      <c r="O151" s="304"/>
      <c r="P151" s="31"/>
      <c r="Q151" s="31"/>
      <c r="R151" s="31"/>
      <c r="S151" s="31"/>
      <c r="T151" s="31"/>
      <c r="U151" s="31"/>
      <c r="V151" s="31"/>
      <c r="W151" s="31"/>
      <c r="X151" s="31"/>
      <c r="Y151" s="31"/>
      <c r="Z151" s="31"/>
      <c r="AA151" s="31"/>
      <c r="AB151" s="39">
        <f>SUM(P151:AA151)</f>
        <v>0</v>
      </c>
      <c r="AC151" s="344"/>
      <c r="AD151" s="351">
        <f>J144*AB151</f>
        <v>0</v>
      </c>
    </row>
    <row r="152" spans="1:31" ht="14.25">
      <c r="A152" s="30" t="s">
        <v>161</v>
      </c>
      <c r="B152" s="30"/>
      <c r="C152" s="119" t="s">
        <v>41</v>
      </c>
      <c r="D152" s="136" t="s">
        <v>5</v>
      </c>
      <c r="E152" s="163"/>
      <c r="F152" s="182"/>
      <c r="G152" s="194" t="s">
        <v>64</v>
      </c>
      <c r="H152" s="209" t="s">
        <v>215</v>
      </c>
      <c r="I152" s="229"/>
      <c r="J152" s="229"/>
      <c r="K152" s="253"/>
      <c r="AB152" s="81"/>
      <c r="AC152" s="81"/>
      <c r="AD152" s="352">
        <f>SUM(AD150:AD151)</f>
        <v>0</v>
      </c>
    </row>
    <row r="153" spans="1:31">
      <c r="A153" s="30"/>
      <c r="B153" s="30"/>
      <c r="C153" s="120"/>
      <c r="D153" s="137"/>
      <c r="E153" s="164"/>
      <c r="F153" s="183"/>
      <c r="G153" s="195"/>
      <c r="H153" s="210"/>
      <c r="I153" s="230"/>
      <c r="J153" s="230"/>
      <c r="K153" s="254"/>
      <c r="N153" s="184"/>
      <c r="O153" s="184"/>
      <c r="P153" s="184"/>
      <c r="Q153" s="184"/>
      <c r="R153" s="184"/>
      <c r="S153" s="184"/>
      <c r="T153" s="184"/>
      <c r="U153" s="294"/>
      <c r="V153" s="294"/>
      <c r="W153" s="330"/>
      <c r="X153" s="330"/>
      <c r="Y153" s="330"/>
      <c r="Z153" s="330"/>
      <c r="AA153" s="330"/>
    </row>
    <row r="154" spans="1:31" ht="14.25">
      <c r="A154" s="52">
        <f>I145</f>
        <v>0</v>
      </c>
      <c r="B154" s="52"/>
      <c r="C154" s="88" t="s">
        <v>41</v>
      </c>
      <c r="D154" s="52">
        <f>I150</f>
        <v>0</v>
      </c>
      <c r="E154" s="52"/>
      <c r="F154" s="52"/>
      <c r="G154" s="189" t="s">
        <v>64</v>
      </c>
      <c r="H154" s="211">
        <f>A154*D154</f>
        <v>0</v>
      </c>
      <c r="I154" s="231"/>
      <c r="J154" s="231"/>
      <c r="K154" s="255"/>
      <c r="N154" s="70"/>
      <c r="O154" s="70"/>
      <c r="P154" s="70"/>
      <c r="Q154" s="70"/>
      <c r="R154" s="70"/>
      <c r="S154" s="70"/>
      <c r="T154" s="70"/>
      <c r="U154" s="330"/>
      <c r="V154" s="330"/>
      <c r="W154" s="22"/>
      <c r="X154" s="22"/>
    </row>
    <row r="155" spans="1:31" ht="6" customHeight="1">
      <c r="A155" s="40"/>
      <c r="B155" s="40"/>
      <c r="C155" s="40"/>
      <c r="D155" s="40"/>
      <c r="E155" s="40"/>
      <c r="F155" s="40"/>
      <c r="G155" s="40"/>
      <c r="H155" s="40"/>
      <c r="I155" s="40"/>
      <c r="J155" s="40"/>
      <c r="K155" s="40"/>
    </row>
    <row r="156" spans="1:31">
      <c r="A156" s="36"/>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c r="AB156" s="2"/>
      <c r="AC156" s="2"/>
      <c r="AD156" s="2"/>
      <c r="AE156" s="2"/>
    </row>
    <row r="157" spans="1:31" ht="17.25">
      <c r="A157" s="46" t="s">
        <v>169</v>
      </c>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c r="AB157" s="2"/>
      <c r="AC157" s="2"/>
      <c r="AD157" s="2"/>
      <c r="AE157" s="2"/>
    </row>
    <row r="158" spans="1:31">
      <c r="A158" s="2" t="s">
        <v>87</v>
      </c>
      <c r="B158" s="36"/>
      <c r="C158" s="36"/>
      <c r="D158" s="36"/>
      <c r="E158" s="36"/>
      <c r="F158" s="36"/>
      <c r="G158" s="36"/>
      <c r="H158" s="36"/>
      <c r="I158" s="36"/>
      <c r="J158" s="36"/>
      <c r="K158" s="36"/>
      <c r="L158" s="36"/>
      <c r="M158" s="36"/>
      <c r="N158" s="36"/>
      <c r="O158" s="36"/>
      <c r="P158" s="36"/>
      <c r="Q158" s="36"/>
      <c r="R158" s="36"/>
      <c r="S158" s="36"/>
      <c r="T158" s="36"/>
      <c r="U158" s="36"/>
    </row>
    <row r="159" spans="1:31">
      <c r="A159" s="2"/>
      <c r="B159" s="36"/>
      <c r="C159" s="36"/>
      <c r="D159" s="36"/>
      <c r="E159" s="36"/>
      <c r="F159" s="36"/>
      <c r="G159" s="36"/>
      <c r="H159" s="36"/>
      <c r="I159" s="36"/>
      <c r="J159" s="36"/>
      <c r="K159" s="36"/>
      <c r="L159" s="36"/>
      <c r="M159" s="36"/>
      <c r="N159" s="36"/>
      <c r="O159" s="36"/>
      <c r="P159" s="36"/>
      <c r="Q159" s="36"/>
      <c r="R159" s="36"/>
      <c r="S159" s="36"/>
      <c r="T159" s="36"/>
      <c r="U159" s="36"/>
    </row>
    <row r="160" spans="1:31" ht="14.25" customHeight="1">
      <c r="A160" s="35" t="s">
        <v>149</v>
      </c>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c r="AB160" s="2"/>
      <c r="AC160" s="2"/>
      <c r="AD160" s="2"/>
      <c r="AE160" s="2"/>
    </row>
    <row r="161" spans="1:31">
      <c r="A161" s="35" t="s">
        <v>121</v>
      </c>
      <c r="B161" s="36"/>
      <c r="C161" s="36"/>
      <c r="D161" s="36"/>
      <c r="E161" s="36"/>
      <c r="F161" s="36"/>
      <c r="G161" s="36"/>
      <c r="H161" s="36"/>
      <c r="I161" s="36"/>
      <c r="J161" s="36"/>
      <c r="K161" s="36"/>
      <c r="L161" s="36"/>
      <c r="M161" s="36"/>
      <c r="N161" s="36"/>
      <c r="O161" s="36"/>
      <c r="P161" s="36"/>
      <c r="Q161" s="36"/>
      <c r="R161" s="36"/>
      <c r="S161" s="36"/>
      <c r="T161" s="36"/>
      <c r="U161" s="36"/>
    </row>
    <row r="162" spans="1:31">
      <c r="A162" s="36" t="s">
        <v>124</v>
      </c>
      <c r="B162" s="2"/>
      <c r="C162" s="2"/>
      <c r="D162" s="67"/>
      <c r="E162" s="2"/>
      <c r="F162" s="2"/>
      <c r="G162" s="40"/>
      <c r="H162" s="2"/>
      <c r="I162" s="2"/>
      <c r="J162" s="2"/>
      <c r="K162" s="2"/>
      <c r="L162" s="2"/>
      <c r="M162" s="2"/>
      <c r="N162" s="2"/>
      <c r="O162" s="2"/>
      <c r="P162" s="2"/>
      <c r="Q162" s="2"/>
      <c r="R162" s="2"/>
      <c r="S162" s="2"/>
      <c r="T162" s="2"/>
      <c r="U162" s="2"/>
      <c r="V162" s="2"/>
      <c r="W162" s="2"/>
      <c r="X162" s="2"/>
      <c r="Y162" s="2"/>
      <c r="Z162" s="2"/>
      <c r="AA162" s="2"/>
      <c r="AB162" s="2"/>
      <c r="AC162" s="2"/>
      <c r="AD162" s="2"/>
      <c r="AE162" s="2"/>
    </row>
    <row r="163" spans="1:31">
      <c r="A163" s="36" t="s">
        <v>120</v>
      </c>
      <c r="B163" s="2"/>
      <c r="C163" s="2"/>
      <c r="D163" s="67"/>
      <c r="E163" s="2"/>
      <c r="F163" s="2"/>
      <c r="G163" s="40"/>
      <c r="H163" s="2"/>
      <c r="I163" s="2"/>
      <c r="J163" s="2"/>
      <c r="K163" s="2"/>
      <c r="L163" s="2"/>
      <c r="M163" s="2"/>
      <c r="N163" s="2"/>
      <c r="O163" s="2"/>
      <c r="P163" s="2"/>
      <c r="Q163" s="2"/>
      <c r="R163" s="2"/>
      <c r="S163" s="2"/>
      <c r="T163" s="2"/>
      <c r="U163" s="2"/>
      <c r="V163" s="2"/>
      <c r="W163" s="2"/>
      <c r="X163" s="2"/>
      <c r="Y163" s="2"/>
      <c r="Z163" s="2"/>
      <c r="AA163" s="2"/>
      <c r="AB163" s="2"/>
      <c r="AC163" s="2"/>
      <c r="AD163" s="2"/>
      <c r="AE163" s="2"/>
    </row>
    <row r="164" spans="1:31">
      <c r="A164" s="36"/>
      <c r="B164" s="2"/>
      <c r="C164" s="2"/>
      <c r="D164" s="67"/>
      <c r="E164" s="2"/>
      <c r="F164" s="2"/>
      <c r="G164" s="40"/>
      <c r="H164" s="2"/>
      <c r="I164" s="2"/>
      <c r="J164" s="2"/>
      <c r="K164" s="2"/>
      <c r="L164" s="2"/>
      <c r="M164" s="2"/>
      <c r="N164" s="2"/>
      <c r="O164" s="2"/>
      <c r="P164" s="2"/>
      <c r="Q164" s="2"/>
      <c r="R164" s="2"/>
      <c r="S164" s="2"/>
      <c r="T164" s="2"/>
      <c r="U164" s="2"/>
      <c r="V164" s="2"/>
      <c r="W164" s="2"/>
      <c r="X164" s="2"/>
      <c r="Y164" s="2"/>
      <c r="Z164" s="2"/>
      <c r="AA164" s="2"/>
      <c r="AB164" s="2"/>
      <c r="AC164" s="2"/>
      <c r="AD164" s="2"/>
      <c r="AE164" s="2"/>
    </row>
    <row r="165" spans="1:31">
      <c r="A165" s="53" t="s">
        <v>144</v>
      </c>
      <c r="B165" s="2"/>
      <c r="C165" s="2"/>
      <c r="D165" s="138"/>
      <c r="E165" s="2"/>
      <c r="F165" s="2"/>
      <c r="G165" s="196"/>
      <c r="H165" s="201"/>
      <c r="I165" s="2"/>
      <c r="J165" s="2"/>
      <c r="K165" s="2"/>
      <c r="L165" s="2"/>
      <c r="M165" s="2"/>
      <c r="N165" s="2"/>
      <c r="O165" s="2"/>
      <c r="P165" s="2"/>
      <c r="Q165" s="2"/>
      <c r="R165" s="2"/>
      <c r="S165" s="2"/>
      <c r="T165" s="2"/>
      <c r="U165" s="2"/>
      <c r="V165" s="2"/>
      <c r="W165" s="2"/>
      <c r="X165" s="2"/>
      <c r="Y165" s="2"/>
      <c r="Z165" s="2"/>
      <c r="AA165" s="2"/>
      <c r="AB165" s="2"/>
      <c r="AC165" s="2"/>
      <c r="AD165" s="2"/>
      <c r="AE165" s="2"/>
    </row>
    <row r="166" spans="1:31">
      <c r="A166" s="36" t="s">
        <v>145</v>
      </c>
      <c r="B166" s="2"/>
      <c r="C166" s="2"/>
      <c r="D166" s="67"/>
      <c r="E166" s="2"/>
      <c r="F166" s="2"/>
      <c r="G166" s="40"/>
      <c r="H166" s="40"/>
      <c r="I166" s="2"/>
      <c r="J166" s="2"/>
      <c r="K166" s="2"/>
      <c r="L166" s="2"/>
      <c r="M166" s="2"/>
      <c r="N166" s="2"/>
      <c r="O166" s="2"/>
      <c r="P166" s="2"/>
      <c r="Q166" s="2"/>
      <c r="R166" s="2"/>
      <c r="S166" s="2"/>
      <c r="T166" s="2"/>
      <c r="U166" s="2"/>
      <c r="V166" s="2"/>
      <c r="W166" s="2"/>
      <c r="X166" s="2"/>
      <c r="Y166" s="2"/>
      <c r="Z166" s="2"/>
      <c r="AA166" s="2"/>
      <c r="AB166" s="2"/>
      <c r="AC166" s="2"/>
      <c r="AD166" s="2"/>
      <c r="AE166" s="2"/>
    </row>
    <row r="167" spans="1:31">
      <c r="A167" s="36" t="s">
        <v>147</v>
      </c>
      <c r="B167" s="2"/>
      <c r="C167" s="2"/>
      <c r="D167" s="67"/>
      <c r="E167" s="2"/>
      <c r="F167" s="2"/>
      <c r="G167" s="40"/>
      <c r="H167" s="40"/>
      <c r="I167" s="2"/>
      <c r="J167" s="36"/>
      <c r="K167" s="36"/>
      <c r="L167" s="2"/>
      <c r="M167" s="2"/>
      <c r="N167" s="2"/>
      <c r="O167" s="2"/>
      <c r="P167" s="2"/>
      <c r="Q167" s="2"/>
      <c r="R167" s="2"/>
      <c r="S167" s="2"/>
      <c r="T167" s="2"/>
      <c r="U167" s="2"/>
      <c r="V167" s="2"/>
      <c r="W167" s="2"/>
      <c r="X167" s="2"/>
      <c r="Y167" s="2"/>
      <c r="Z167" s="2"/>
      <c r="AA167" s="2"/>
      <c r="AB167" s="2"/>
      <c r="AC167" s="2"/>
      <c r="AD167" s="2"/>
      <c r="AE167" s="2"/>
    </row>
    <row r="168" spans="1:31">
      <c r="A168" s="36"/>
      <c r="B168" s="2"/>
      <c r="C168" s="2"/>
      <c r="D168" s="67"/>
      <c r="E168" s="2"/>
      <c r="F168" s="2"/>
      <c r="G168" s="40"/>
      <c r="H168" s="2"/>
      <c r="I168" s="2"/>
      <c r="J168" s="2"/>
      <c r="K168" s="2"/>
      <c r="L168" s="2"/>
      <c r="M168" s="2"/>
      <c r="N168" s="2"/>
      <c r="O168" s="2"/>
      <c r="P168" s="2"/>
      <c r="Q168" s="2"/>
      <c r="R168" s="2"/>
      <c r="S168" s="2"/>
      <c r="T168" s="2"/>
      <c r="U168" s="2"/>
      <c r="V168" s="2"/>
      <c r="W168" s="2"/>
      <c r="X168" s="2"/>
      <c r="Y168" s="2"/>
      <c r="Z168" s="2"/>
      <c r="AA168" s="2"/>
      <c r="AB168" s="2"/>
      <c r="AC168" s="2"/>
      <c r="AD168" s="2"/>
      <c r="AE168" s="2"/>
    </row>
    <row r="169" spans="1:31">
      <c r="A169" s="2" t="s">
        <v>242</v>
      </c>
      <c r="B169" s="2"/>
      <c r="C169" s="2"/>
      <c r="D169" s="67"/>
      <c r="E169" s="2"/>
      <c r="F169" s="2"/>
      <c r="G169" s="40"/>
      <c r="H169" s="2"/>
      <c r="I169" s="2"/>
      <c r="J169" s="2"/>
      <c r="K169" s="2"/>
      <c r="L169" s="2"/>
      <c r="M169" s="2"/>
      <c r="N169" s="2"/>
      <c r="O169" s="2"/>
      <c r="P169" s="2"/>
      <c r="Q169" s="2"/>
      <c r="R169" s="2"/>
      <c r="S169" s="2"/>
      <c r="T169" s="2"/>
      <c r="U169" s="2"/>
      <c r="V169" s="2"/>
      <c r="W169" s="2"/>
      <c r="X169" s="2"/>
      <c r="Y169" s="2"/>
      <c r="Z169" s="2"/>
      <c r="AA169" s="2"/>
      <c r="AB169" s="2"/>
      <c r="AC169" s="2"/>
      <c r="AD169" s="2"/>
      <c r="AE169" s="2"/>
    </row>
    <row r="170" spans="1:31">
      <c r="A170" s="36" t="s">
        <v>127</v>
      </c>
      <c r="B170" s="2"/>
      <c r="C170" s="2"/>
      <c r="D170" s="67"/>
      <c r="E170" s="2"/>
      <c r="F170" s="2"/>
      <c r="G170" s="40"/>
      <c r="H170" s="2"/>
      <c r="I170" s="2"/>
      <c r="J170" s="2"/>
      <c r="K170" s="2"/>
      <c r="L170" s="2"/>
      <c r="M170" s="2"/>
      <c r="N170" s="2"/>
      <c r="O170" s="2"/>
      <c r="P170" s="2"/>
      <c r="Q170" s="2"/>
      <c r="R170" s="2"/>
      <c r="S170" s="2"/>
      <c r="T170" s="2"/>
      <c r="U170" s="2"/>
      <c r="V170" s="2"/>
      <c r="W170" s="2"/>
      <c r="X170" s="2"/>
      <c r="Y170" s="2"/>
      <c r="Z170" s="2"/>
      <c r="AA170" s="2"/>
      <c r="AB170" s="2"/>
      <c r="AC170" s="2"/>
      <c r="AD170" s="2"/>
      <c r="AE170" s="2"/>
    </row>
    <row r="171" spans="1:31" ht="14.25">
      <c r="A171" s="36" t="s">
        <v>142</v>
      </c>
      <c r="B171" s="2"/>
      <c r="C171" s="2"/>
      <c r="D171" s="67"/>
      <c r="E171" s="2"/>
      <c r="F171" s="2"/>
      <c r="G171" s="40"/>
      <c r="H171" s="2"/>
      <c r="I171" s="2"/>
      <c r="J171" s="2"/>
      <c r="K171" s="2"/>
      <c r="L171" s="2"/>
      <c r="M171" s="2"/>
      <c r="N171" s="2"/>
      <c r="O171" s="2"/>
      <c r="P171" s="2"/>
      <c r="Q171" s="2"/>
      <c r="R171" s="2"/>
      <c r="S171" s="2"/>
      <c r="T171" s="2"/>
      <c r="U171" s="2"/>
      <c r="V171" s="2"/>
      <c r="W171" s="2"/>
      <c r="X171" s="2"/>
      <c r="Y171" s="2"/>
      <c r="Z171" s="2"/>
      <c r="AA171" s="2"/>
      <c r="AB171" s="2"/>
      <c r="AC171" s="2"/>
      <c r="AD171" s="2"/>
      <c r="AE171" s="2"/>
    </row>
    <row r="172" spans="1:31" ht="27.75" customHeight="1">
      <c r="A172" s="47"/>
      <c r="B172" s="47"/>
      <c r="C172" s="121" t="s">
        <v>232</v>
      </c>
      <c r="D172" s="30" t="s">
        <v>191</v>
      </c>
      <c r="E172" s="30"/>
      <c r="F172" s="30" t="s">
        <v>88</v>
      </c>
      <c r="G172" s="56" t="s">
        <v>206</v>
      </c>
      <c r="H172" s="56"/>
      <c r="I172" s="56"/>
      <c r="J172" s="2"/>
      <c r="K172" s="256" t="s">
        <v>218</v>
      </c>
      <c r="L172" s="269"/>
      <c r="M172" s="269"/>
      <c r="N172" s="289"/>
      <c r="O172" s="280">
        <f>G173+G174</f>
        <v>0</v>
      </c>
      <c r="P172" s="233"/>
      <c r="Q172" s="2"/>
      <c r="R172" s="2"/>
      <c r="S172" s="2"/>
      <c r="T172" s="2"/>
      <c r="U172" s="2"/>
      <c r="V172" s="2"/>
      <c r="W172" s="2"/>
      <c r="X172" s="2"/>
      <c r="Y172" s="2"/>
      <c r="Z172" s="2"/>
      <c r="AA172" s="2"/>
      <c r="AB172" s="2"/>
      <c r="AC172" s="2"/>
      <c r="AD172" s="2"/>
      <c r="AE172" s="2"/>
    </row>
    <row r="173" spans="1:31" ht="30.75" customHeight="1">
      <c r="A173" s="30" t="s">
        <v>90</v>
      </c>
      <c r="B173" s="30"/>
      <c r="C173" s="118"/>
      <c r="D173" s="139">
        <f>P6/12</f>
        <v>0</v>
      </c>
      <c r="E173" s="165"/>
      <c r="F173" s="74"/>
      <c r="G173" s="139">
        <f>C173*D173*F173*0.28</f>
        <v>0</v>
      </c>
      <c r="H173" s="212"/>
      <c r="I173" s="165"/>
      <c r="J173" s="2"/>
      <c r="K173" s="2"/>
      <c r="L173" s="2"/>
      <c r="M173" s="2"/>
      <c r="N173" s="2"/>
      <c r="O173" s="2"/>
      <c r="P173" s="2"/>
      <c r="Q173" s="2"/>
      <c r="R173" s="2"/>
      <c r="S173" s="2"/>
      <c r="T173" s="2"/>
      <c r="U173" s="2"/>
      <c r="V173" s="2"/>
      <c r="W173" s="2"/>
      <c r="X173" s="2"/>
      <c r="Y173" s="2"/>
      <c r="Z173" s="2"/>
      <c r="AA173" s="2"/>
      <c r="AB173" s="2"/>
      <c r="AC173" s="2"/>
      <c r="AD173" s="2"/>
      <c r="AE173" s="2"/>
    </row>
    <row r="174" spans="1:31" ht="30.75" customHeight="1">
      <c r="A174" s="30" t="s">
        <v>89</v>
      </c>
      <c r="B174" s="30"/>
      <c r="C174" s="118"/>
      <c r="D174" s="139">
        <f>P6/12</f>
        <v>0</v>
      </c>
      <c r="E174" s="165"/>
      <c r="F174" s="74"/>
      <c r="G174" s="139">
        <f>C174*D174*F174*0.28</f>
        <v>0</v>
      </c>
      <c r="H174" s="212"/>
      <c r="I174" s="165"/>
      <c r="J174" s="2"/>
      <c r="K174" s="2"/>
      <c r="L174" s="2"/>
      <c r="M174" s="2"/>
      <c r="N174" s="2"/>
      <c r="O174" s="2"/>
      <c r="P174" s="2"/>
      <c r="Q174" s="2"/>
      <c r="R174" s="2"/>
      <c r="S174" s="2"/>
      <c r="T174" s="2"/>
      <c r="U174" s="2"/>
      <c r="V174" s="2"/>
      <c r="W174" s="2"/>
      <c r="X174" s="2"/>
      <c r="Y174" s="2"/>
      <c r="Z174" s="2"/>
      <c r="AA174" s="2"/>
      <c r="AB174" s="2"/>
      <c r="AC174" s="2"/>
      <c r="AD174" s="2"/>
      <c r="AE174" s="2"/>
    </row>
    <row r="175" spans="1:31">
      <c r="A175" s="36"/>
      <c r="B175" s="2"/>
      <c r="C175" s="2"/>
      <c r="D175" s="67"/>
      <c r="E175" s="2"/>
      <c r="F175" s="2"/>
      <c r="G175" s="40"/>
      <c r="H175" s="2"/>
      <c r="I175" s="2"/>
      <c r="J175" s="2"/>
      <c r="K175" s="2"/>
      <c r="L175" s="2"/>
      <c r="M175" s="2"/>
      <c r="N175" s="2"/>
      <c r="O175" s="2"/>
      <c r="P175" s="2"/>
      <c r="Q175" s="2"/>
      <c r="R175" s="2"/>
      <c r="S175" s="2"/>
      <c r="T175" s="2"/>
      <c r="U175" s="2"/>
      <c r="V175" s="2"/>
      <c r="W175" s="2"/>
      <c r="X175" s="2"/>
      <c r="Y175" s="2"/>
      <c r="Z175" s="2"/>
      <c r="AA175" s="2"/>
      <c r="AB175" s="2"/>
      <c r="AC175" s="2"/>
      <c r="AD175" s="2"/>
      <c r="AE175" s="2"/>
    </row>
    <row r="176" spans="1:31">
      <c r="A176" s="53" t="s">
        <v>22</v>
      </c>
      <c r="B176" s="2"/>
      <c r="C176" s="2"/>
      <c r="D176" s="67"/>
      <c r="E176" s="2"/>
      <c r="F176" s="2"/>
      <c r="G176" s="53" t="s">
        <v>4</v>
      </c>
      <c r="H176" s="40"/>
      <c r="I176" s="2"/>
      <c r="J176" s="2"/>
      <c r="K176" s="2"/>
      <c r="L176" s="2"/>
      <c r="M176" s="2"/>
      <c r="N176" s="2"/>
      <c r="O176" s="2"/>
      <c r="P176" s="2"/>
      <c r="Q176" s="2"/>
      <c r="R176" s="2"/>
      <c r="S176" s="2"/>
      <c r="T176" s="2"/>
      <c r="U176" s="2"/>
      <c r="V176" s="2"/>
      <c r="W176" s="2"/>
      <c r="X176" s="2"/>
      <c r="Y176" s="2"/>
      <c r="Z176" s="2"/>
      <c r="AA176" s="2"/>
      <c r="AB176" s="2"/>
      <c r="AC176" s="2"/>
      <c r="AD176" s="2"/>
      <c r="AE176" s="2"/>
    </row>
    <row r="177" spans="1:32">
      <c r="A177" s="54" t="s">
        <v>83</v>
      </c>
      <c r="B177" s="54"/>
      <c r="C177" s="54"/>
      <c r="D177" s="140">
        <v>8.e-002</v>
      </c>
      <c r="E177" s="2"/>
      <c r="F177" s="184"/>
      <c r="G177" s="54" t="s">
        <v>83</v>
      </c>
      <c r="H177" s="54"/>
      <c r="I177" s="54"/>
      <c r="J177" s="244">
        <v>0.11</v>
      </c>
      <c r="K177" s="2"/>
      <c r="L177" s="2"/>
      <c r="M177" s="2"/>
      <c r="N177" s="2"/>
      <c r="O177" s="2"/>
      <c r="P177" s="2"/>
      <c r="Q177" s="2"/>
      <c r="R177" s="2"/>
      <c r="S177" s="2"/>
      <c r="T177" s="2"/>
      <c r="U177" s="2"/>
      <c r="V177" s="2"/>
      <c r="W177" s="2"/>
      <c r="X177" s="2"/>
      <c r="Y177" s="2"/>
      <c r="Z177" s="2"/>
      <c r="AA177" s="2"/>
      <c r="AB177" s="2"/>
      <c r="AC177" s="2"/>
      <c r="AD177" s="2"/>
      <c r="AE177" s="2"/>
    </row>
    <row r="178" spans="1:32">
      <c r="A178" s="54" t="s">
        <v>0</v>
      </c>
      <c r="B178" s="54"/>
      <c r="C178" s="54"/>
      <c r="D178" s="140">
        <v>0.15</v>
      </c>
      <c r="E178" s="2"/>
      <c r="F178" s="184"/>
      <c r="G178" s="54" t="s">
        <v>0</v>
      </c>
      <c r="H178" s="54"/>
      <c r="I178" s="54"/>
      <c r="J178" s="244">
        <v>0.14000000000000001</v>
      </c>
      <c r="K178" s="2"/>
      <c r="L178" s="2"/>
      <c r="M178" s="2"/>
      <c r="N178" s="2"/>
      <c r="O178" s="2"/>
      <c r="P178" s="2"/>
      <c r="Q178" s="2"/>
      <c r="R178" s="2"/>
      <c r="S178" s="2"/>
      <c r="T178" s="2"/>
      <c r="U178" s="2"/>
      <c r="V178" s="2"/>
      <c r="W178" s="2"/>
      <c r="X178" s="2"/>
      <c r="Y178" s="2"/>
      <c r="Z178" s="2"/>
      <c r="AA178" s="2"/>
      <c r="AB178" s="2"/>
      <c r="AC178" s="2"/>
      <c r="AD178" s="2"/>
      <c r="AE178" s="2"/>
    </row>
    <row r="179" spans="1:32">
      <c r="A179" s="43" t="s">
        <v>125</v>
      </c>
      <c r="B179" s="87"/>
      <c r="C179" s="116"/>
      <c r="D179" s="135"/>
      <c r="E179" s="135"/>
      <c r="F179" s="36"/>
      <c r="G179" s="135"/>
      <c r="H179" s="135"/>
      <c r="I179" s="36"/>
      <c r="J179" s="36"/>
      <c r="K179" s="36"/>
      <c r="L179" s="36"/>
      <c r="M179" s="36"/>
      <c r="N179" s="36"/>
      <c r="O179" s="36"/>
      <c r="P179" s="36"/>
      <c r="Q179" s="36"/>
      <c r="R179" s="36"/>
      <c r="S179" s="36"/>
      <c r="T179" s="36"/>
      <c r="U179" s="36"/>
    </row>
    <row r="180" spans="1:32">
      <c r="A180" s="44" t="s">
        <v>54</v>
      </c>
      <c r="B180" s="36"/>
      <c r="C180" s="36"/>
      <c r="D180" s="36"/>
      <c r="E180" s="36"/>
      <c r="F180" s="36"/>
      <c r="G180" s="36"/>
      <c r="H180" s="36"/>
      <c r="I180" s="36"/>
      <c r="J180" s="36"/>
      <c r="K180" s="36"/>
      <c r="L180" s="36"/>
      <c r="M180" s="36"/>
      <c r="N180" s="36"/>
      <c r="O180" s="36"/>
      <c r="P180" s="36"/>
      <c r="Q180" s="36"/>
      <c r="R180" s="36"/>
      <c r="S180" s="36"/>
      <c r="T180" s="36"/>
      <c r="U180" s="36"/>
    </row>
    <row r="181" spans="1:32">
      <c r="A181" s="36"/>
      <c r="B181" s="2"/>
      <c r="C181" s="2"/>
      <c r="D181" s="67"/>
      <c r="E181" s="2"/>
      <c r="F181" s="2"/>
      <c r="G181" s="40"/>
      <c r="H181" s="2"/>
      <c r="I181" s="2"/>
      <c r="J181" s="2"/>
      <c r="K181" s="2"/>
      <c r="L181" s="2"/>
      <c r="M181" s="2"/>
      <c r="N181" s="2"/>
      <c r="O181" s="2"/>
      <c r="P181" s="2"/>
      <c r="Q181" s="2"/>
      <c r="R181" s="2"/>
      <c r="S181" s="2"/>
      <c r="T181" s="2"/>
      <c r="U181" s="2"/>
      <c r="V181" s="2"/>
      <c r="W181" s="2"/>
      <c r="X181" s="2"/>
      <c r="Y181" s="2"/>
      <c r="Z181" s="2"/>
      <c r="AA181" s="2"/>
      <c r="AB181" s="2"/>
      <c r="AC181" s="2"/>
      <c r="AD181" s="2"/>
      <c r="AE181" s="2"/>
    </row>
    <row r="182" spans="1:32">
      <c r="A182" s="35" t="s">
        <v>171</v>
      </c>
      <c r="B182" s="2"/>
      <c r="C182" s="2"/>
      <c r="D182" s="67"/>
      <c r="E182" s="2"/>
      <c r="F182" s="2"/>
      <c r="G182" s="40"/>
      <c r="H182" s="2"/>
      <c r="I182" s="2"/>
      <c r="J182" s="2"/>
      <c r="K182" s="2"/>
      <c r="L182" s="2"/>
      <c r="M182" s="2"/>
      <c r="N182" s="2"/>
      <c r="O182" s="2"/>
      <c r="P182" s="2"/>
      <c r="Q182" s="2"/>
      <c r="R182" s="2"/>
      <c r="S182" s="2"/>
      <c r="T182" s="2"/>
      <c r="U182" s="2"/>
      <c r="V182" s="2"/>
      <c r="W182" s="2"/>
      <c r="X182" s="2"/>
      <c r="Y182" s="2"/>
      <c r="Z182" s="2"/>
      <c r="AA182" s="2"/>
      <c r="AB182" s="2"/>
      <c r="AC182" s="2"/>
      <c r="AD182" s="2"/>
      <c r="AE182" s="2"/>
    </row>
    <row r="183" spans="1:32">
      <c r="A183" s="53" t="s">
        <v>148</v>
      </c>
      <c r="B183" s="2"/>
      <c r="C183" s="2"/>
      <c r="D183" s="2"/>
      <c r="E183" s="2"/>
      <c r="F183" s="2"/>
      <c r="G183" s="196"/>
      <c r="H183" s="2"/>
      <c r="I183" s="2"/>
      <c r="J183" s="2"/>
      <c r="K183" s="2"/>
      <c r="L183" s="2"/>
      <c r="M183" s="2"/>
      <c r="N183" s="2"/>
      <c r="O183" s="2"/>
      <c r="P183" s="2"/>
      <c r="Q183" s="2"/>
      <c r="R183" s="2"/>
      <c r="S183" s="2"/>
      <c r="T183" s="2"/>
      <c r="U183" s="2"/>
      <c r="V183" s="2"/>
      <c r="W183" s="2"/>
      <c r="X183" s="2"/>
      <c r="Y183" s="2"/>
      <c r="Z183" s="2"/>
      <c r="AA183" s="2"/>
      <c r="AB183" s="2"/>
      <c r="AC183" s="2"/>
      <c r="AD183" s="2"/>
      <c r="AE183" s="2"/>
    </row>
    <row r="184" spans="1:32">
      <c r="A184" s="36" t="s">
        <v>128</v>
      </c>
      <c r="B184" s="2"/>
      <c r="C184" s="2"/>
      <c r="D184" s="2"/>
      <c r="E184" s="2"/>
      <c r="F184" s="2"/>
      <c r="G184" s="40"/>
      <c r="H184" s="2"/>
      <c r="I184" s="2"/>
      <c r="J184" s="2"/>
      <c r="K184" s="2"/>
      <c r="L184" s="2"/>
      <c r="M184" s="2"/>
      <c r="N184" s="2"/>
      <c r="O184" s="2"/>
      <c r="P184" s="2"/>
      <c r="Q184" s="2"/>
      <c r="R184" s="2"/>
      <c r="S184" s="2"/>
      <c r="T184" s="2"/>
      <c r="U184" s="2"/>
      <c r="V184" s="2"/>
      <c r="W184" s="2"/>
      <c r="X184" s="2"/>
      <c r="Y184" s="2"/>
      <c r="Z184" s="2"/>
      <c r="AA184" s="2"/>
      <c r="AB184" s="2"/>
      <c r="AC184" s="2"/>
      <c r="AD184" s="2"/>
      <c r="AE184" s="2"/>
    </row>
    <row r="185" spans="1:32">
      <c r="A185" s="36" t="s">
        <v>129</v>
      </c>
      <c r="B185" s="2"/>
      <c r="C185" s="2"/>
      <c r="D185" s="2"/>
      <c r="E185" s="2"/>
      <c r="F185" s="2"/>
      <c r="G185" s="40"/>
      <c r="H185" s="2"/>
      <c r="I185" s="2"/>
      <c r="J185" s="2"/>
      <c r="K185" s="2"/>
      <c r="L185" s="2"/>
      <c r="M185" s="2"/>
      <c r="N185" s="2"/>
      <c r="O185" s="2"/>
      <c r="P185" s="2"/>
      <c r="Q185" s="2"/>
      <c r="R185" s="2"/>
      <c r="S185" s="2"/>
      <c r="T185" s="2"/>
      <c r="U185" s="2"/>
      <c r="V185" s="2"/>
      <c r="W185" s="2"/>
      <c r="X185" s="2"/>
      <c r="Y185" s="2"/>
      <c r="Z185" s="2"/>
      <c r="AA185" s="2"/>
      <c r="AB185" s="2"/>
      <c r="AC185" s="2"/>
      <c r="AD185" s="2"/>
      <c r="AE185" s="2"/>
    </row>
    <row r="186" spans="1:32">
      <c r="A186" s="36"/>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c r="AD186" s="2"/>
      <c r="AE186" s="2"/>
    </row>
    <row r="187" spans="1:32" ht="14.25">
      <c r="A187" s="36" t="s">
        <v>21</v>
      </c>
      <c r="B187" s="2"/>
      <c r="C187" s="2"/>
      <c r="D187" s="2"/>
      <c r="E187" s="2"/>
      <c r="F187" s="2"/>
      <c r="G187" s="2"/>
      <c r="H187" s="2" t="s">
        <v>81</v>
      </c>
      <c r="I187" s="2"/>
      <c r="J187" s="2"/>
      <c r="K187" s="2"/>
      <c r="L187" s="2"/>
      <c r="M187" s="2"/>
      <c r="N187" s="2"/>
      <c r="O187" s="2"/>
      <c r="P187" s="2"/>
      <c r="Q187" s="2"/>
      <c r="R187" s="2"/>
      <c r="S187" s="2"/>
      <c r="T187" s="2"/>
      <c r="U187" s="2"/>
      <c r="V187" s="2"/>
      <c r="W187" s="2"/>
      <c r="X187" s="2"/>
      <c r="Y187" s="2"/>
      <c r="Z187" s="2"/>
      <c r="AA187" s="2"/>
      <c r="AB187" s="2"/>
      <c r="AC187" s="2"/>
      <c r="AD187" s="2"/>
      <c r="AE187" s="2"/>
    </row>
    <row r="188" spans="1:32" ht="33.75" customHeight="1">
      <c r="A188" s="55"/>
      <c r="B188" s="30" t="s">
        <v>234</v>
      </c>
      <c r="C188" s="56" t="s">
        <v>235</v>
      </c>
      <c r="D188" s="56" t="s">
        <v>31</v>
      </c>
      <c r="E188" s="30" t="s">
        <v>46</v>
      </c>
      <c r="F188" s="185"/>
      <c r="G188" s="197"/>
      <c r="H188" s="213"/>
      <c r="I188" s="213"/>
      <c r="J188" s="56" t="s">
        <v>92</v>
      </c>
      <c r="K188" s="56" t="s">
        <v>235</v>
      </c>
      <c r="L188" s="108" t="s">
        <v>93</v>
      </c>
      <c r="M188" s="278"/>
      <c r="N188" s="30" t="s">
        <v>228</v>
      </c>
      <c r="O188" s="30"/>
      <c r="P188" s="171"/>
      <c r="Q188" s="318" t="s">
        <v>104</v>
      </c>
      <c r="R188" s="320"/>
      <c r="S188" s="322"/>
      <c r="T188" s="325"/>
      <c r="U188" s="325"/>
      <c r="V188" s="325"/>
      <c r="W188" s="2"/>
      <c r="X188" s="2"/>
      <c r="Y188" s="337"/>
      <c r="Z188" s="337"/>
      <c r="AA188" s="337"/>
      <c r="AB188" s="2"/>
      <c r="AC188" s="2"/>
      <c r="AD188" s="2"/>
      <c r="AE188" s="2"/>
    </row>
    <row r="189" spans="1:32" ht="21.75" customHeight="1">
      <c r="A189" s="56" t="s">
        <v>80</v>
      </c>
      <c r="B189" s="74"/>
      <c r="C189" s="122">
        <f>AE6</f>
        <v>0</v>
      </c>
      <c r="D189" s="74"/>
      <c r="E189" s="122">
        <f>40*B189*0.001*C189*D189</f>
        <v>0</v>
      </c>
      <c r="F189" s="185"/>
      <c r="G189" s="197"/>
      <c r="H189" s="214" t="s">
        <v>96</v>
      </c>
      <c r="I189" s="232"/>
      <c r="J189" s="74"/>
      <c r="K189" s="139">
        <f>AE6</f>
        <v>0</v>
      </c>
      <c r="L189" s="80"/>
      <c r="M189" s="106"/>
      <c r="N189" s="290">
        <f>(40*J189*0.001*K189*L189)-(13.1*J189*0.001*K189*L189)</f>
        <v>0</v>
      </c>
      <c r="O189" s="305"/>
      <c r="P189" s="312"/>
      <c r="Q189" s="319"/>
      <c r="R189" s="321"/>
      <c r="S189" s="323"/>
      <c r="T189" s="325"/>
      <c r="U189" s="325"/>
      <c r="V189" s="325"/>
      <c r="W189" s="2"/>
      <c r="X189" s="2"/>
      <c r="Y189" s="337"/>
      <c r="Z189" s="337"/>
      <c r="AA189" s="337"/>
      <c r="AB189" s="2"/>
      <c r="AC189" s="2"/>
      <c r="AD189" s="2"/>
      <c r="AE189" s="2"/>
      <c r="AF189" s="1" t="s">
        <v>117</v>
      </c>
    </row>
    <row r="190" spans="1:32" ht="21.75">
      <c r="A190" s="56" t="s">
        <v>98</v>
      </c>
      <c r="B190" s="74"/>
      <c r="C190" s="122">
        <f>AE6</f>
        <v>0</v>
      </c>
      <c r="D190" s="141"/>
      <c r="E190" s="166">
        <f>13.1*B190*0.001*C190*D190</f>
        <v>0</v>
      </c>
      <c r="F190" s="186"/>
      <c r="G190" s="154"/>
      <c r="H190" s="214" t="s">
        <v>45</v>
      </c>
      <c r="I190" s="232"/>
      <c r="J190" s="74"/>
      <c r="K190" s="139">
        <f>AE6</f>
        <v>0</v>
      </c>
      <c r="L190" s="270"/>
      <c r="M190" s="279"/>
      <c r="N190" s="291">
        <f>(40*J190*0.001*K190*L190)-(13.1*J190*0.001*K190*L190)</f>
        <v>0</v>
      </c>
      <c r="O190" s="306"/>
      <c r="P190" s="313"/>
      <c r="Q190" s="211">
        <f>(E191+N191)</f>
        <v>0</v>
      </c>
      <c r="R190" s="231"/>
      <c r="S190" s="255"/>
      <c r="T190" s="186"/>
      <c r="U190" s="40"/>
      <c r="V190" s="40"/>
      <c r="W190" s="2"/>
      <c r="X190" s="2"/>
      <c r="Y190" s="186"/>
      <c r="Z190" s="40"/>
      <c r="AA190" s="40"/>
      <c r="AB190" s="2"/>
      <c r="AC190" s="2"/>
      <c r="AD190" s="2"/>
      <c r="AE190" s="2"/>
      <c r="AF190" s="2"/>
    </row>
    <row r="191" spans="1:32" ht="14.25">
      <c r="A191" s="44"/>
      <c r="B191" s="40"/>
      <c r="C191" s="40"/>
      <c r="D191" s="142" t="s">
        <v>99</v>
      </c>
      <c r="E191" s="167">
        <f>SUM(E189:E190)</f>
        <v>0</v>
      </c>
      <c r="F191" s="186"/>
      <c r="G191" s="154"/>
      <c r="H191" s="40"/>
      <c r="I191" s="40"/>
      <c r="J191" s="40"/>
      <c r="K191" s="81"/>
      <c r="L191" s="161" t="s">
        <v>99</v>
      </c>
      <c r="M191" s="208"/>
      <c r="N191" s="292">
        <f>SUM(N189:O190)</f>
        <v>0</v>
      </c>
      <c r="O191" s="307"/>
      <c r="P191" s="313"/>
      <c r="Q191" s="313"/>
      <c r="R191" s="268"/>
      <c r="S191" s="40"/>
      <c r="T191" s="40"/>
      <c r="U191" s="40"/>
      <c r="V191" s="2"/>
      <c r="W191" s="2"/>
      <c r="X191" s="2"/>
      <c r="Y191" s="2"/>
      <c r="Z191" s="2"/>
      <c r="AA191" s="2"/>
      <c r="AB191" s="2"/>
      <c r="AC191" s="2"/>
      <c r="AD191" s="2"/>
      <c r="AE191" s="2"/>
      <c r="AF191" s="324">
        <v>0.64</v>
      </c>
    </row>
    <row r="192" spans="1:32">
      <c r="F192" s="186"/>
      <c r="G192" s="154"/>
      <c r="P192" s="314"/>
      <c r="Q192" s="314"/>
      <c r="R192" s="67"/>
      <c r="S192" s="40"/>
      <c r="T192" s="40"/>
      <c r="U192" s="40"/>
      <c r="V192" s="2"/>
      <c r="W192" s="2"/>
      <c r="X192" s="2"/>
      <c r="Y192" s="2"/>
      <c r="Z192" s="2"/>
      <c r="AA192" s="2"/>
      <c r="AB192" s="2"/>
      <c r="AC192" s="2"/>
      <c r="AD192" s="2"/>
      <c r="AE192" s="2"/>
      <c r="AF192" s="2">
        <v>0.54800000000000004</v>
      </c>
    </row>
    <row r="193" spans="1:32">
      <c r="A193" s="57" t="s">
        <v>130</v>
      </c>
      <c r="B193" s="57"/>
      <c r="C193" s="57"/>
      <c r="D193" s="57"/>
      <c r="E193" s="57"/>
      <c r="F193" s="57"/>
      <c r="G193" s="57"/>
      <c r="H193" s="53" t="s">
        <v>130</v>
      </c>
      <c r="I193" s="2"/>
      <c r="J193" s="2"/>
      <c r="K193" s="2"/>
      <c r="L193" s="2"/>
      <c r="M193" s="2"/>
      <c r="N193" s="2"/>
      <c r="O193" s="2"/>
      <c r="P193" s="2"/>
      <c r="Q193" s="2"/>
      <c r="R193" s="2"/>
      <c r="S193" s="2"/>
      <c r="T193" s="2"/>
      <c r="U193" s="2"/>
      <c r="V193" s="2"/>
      <c r="W193" s="2"/>
      <c r="X193" s="2"/>
      <c r="Y193" s="2"/>
      <c r="Z193" s="2"/>
      <c r="AA193" s="2"/>
      <c r="AB193" s="2"/>
      <c r="AC193" s="2"/>
      <c r="AD193" s="2"/>
      <c r="AE193" s="2"/>
      <c r="AF193" s="2">
        <v>0.47399999999999998</v>
      </c>
    </row>
    <row r="194" spans="1:32">
      <c r="A194" s="44" t="s">
        <v>67</v>
      </c>
      <c r="B194" s="2"/>
      <c r="C194" s="2"/>
      <c r="D194" s="2"/>
      <c r="E194" s="2"/>
      <c r="F194" s="2"/>
      <c r="G194" s="2"/>
      <c r="H194" s="44" t="s">
        <v>67</v>
      </c>
      <c r="I194" s="2"/>
      <c r="J194" s="2"/>
      <c r="K194" s="2"/>
      <c r="L194" s="2"/>
      <c r="M194" s="2"/>
      <c r="N194" s="2"/>
      <c r="O194" s="2"/>
      <c r="P194" s="2"/>
      <c r="Q194" s="2"/>
      <c r="R194" s="2"/>
      <c r="S194" s="2"/>
      <c r="T194" s="2"/>
      <c r="U194" s="2"/>
      <c r="V194" s="2"/>
      <c r="W194" s="2"/>
      <c r="X194" s="2"/>
      <c r="Y194" s="2"/>
      <c r="Z194" s="2"/>
      <c r="AA194" s="2"/>
      <c r="AB194" s="2"/>
      <c r="AC194" s="2"/>
      <c r="AD194" s="2"/>
      <c r="AE194" s="2"/>
      <c r="AF194" s="324">
        <v>0.48</v>
      </c>
    </row>
    <row r="195" spans="1:32">
      <c r="A195" s="44"/>
      <c r="B195" s="2"/>
      <c r="C195" s="2"/>
      <c r="D195" s="2"/>
      <c r="E195" s="2"/>
      <c r="F195" s="2"/>
      <c r="G195" s="2"/>
      <c r="H195" s="44"/>
      <c r="I195" s="2"/>
      <c r="J195" s="2"/>
      <c r="K195" s="2"/>
      <c r="L195" s="2"/>
      <c r="M195" s="2"/>
      <c r="N195" s="2"/>
      <c r="O195" s="2"/>
      <c r="P195" s="2"/>
      <c r="Q195" s="2"/>
      <c r="R195" s="2"/>
      <c r="S195" s="2"/>
      <c r="T195" s="2"/>
      <c r="U195" s="2"/>
      <c r="V195" s="2"/>
      <c r="W195" s="2"/>
      <c r="X195" s="2"/>
      <c r="Y195" s="2"/>
      <c r="Z195" s="2"/>
      <c r="AA195" s="2"/>
      <c r="AB195" s="2"/>
      <c r="AC195" s="2"/>
      <c r="AD195" s="2"/>
      <c r="AE195" s="2"/>
      <c r="AF195" s="2">
        <v>0.624</v>
      </c>
    </row>
    <row r="196" spans="1:32">
      <c r="A196" s="35" t="s">
        <v>173</v>
      </c>
      <c r="B196" s="2"/>
      <c r="C196" s="2"/>
      <c r="D196" s="2"/>
      <c r="E196" s="2"/>
      <c r="F196" s="2"/>
      <c r="G196" s="2"/>
      <c r="H196" s="2"/>
      <c r="I196" s="2"/>
      <c r="J196" s="2"/>
      <c r="K196" s="2"/>
      <c r="L196" s="2"/>
      <c r="M196" s="2"/>
      <c r="N196" s="2"/>
      <c r="O196" s="2"/>
      <c r="P196" s="2"/>
      <c r="Q196" s="2"/>
      <c r="R196" s="2"/>
      <c r="S196" s="324"/>
      <c r="T196" s="2"/>
      <c r="U196" s="2"/>
      <c r="V196" s="2"/>
      <c r="W196" s="2"/>
      <c r="X196" s="2"/>
      <c r="Y196" s="2"/>
      <c r="Z196" s="2"/>
      <c r="AA196" s="2"/>
      <c r="AB196" s="2"/>
      <c r="AC196" s="2"/>
      <c r="AD196" s="2"/>
      <c r="AE196" s="2"/>
      <c r="AF196" s="2">
        <v>0.49299999999999999</v>
      </c>
    </row>
    <row r="197" spans="1:32">
      <c r="A197" s="41" t="s">
        <v>121</v>
      </c>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c r="AD197" s="2"/>
      <c r="AE197" s="2"/>
      <c r="AF197" s="2">
        <v>0.69399999999999995</v>
      </c>
    </row>
    <row r="198" spans="1:32">
      <c r="A198" s="36" t="s">
        <v>94</v>
      </c>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c r="AD198" s="2"/>
      <c r="AE198" s="2"/>
      <c r="AF198" s="2">
        <v>0.52900000000000003</v>
      </c>
    </row>
    <row r="199" spans="1:32">
      <c r="A199" s="36" t="s">
        <v>118</v>
      </c>
      <c r="B199" s="2"/>
      <c r="C199" s="2"/>
      <c r="D199" s="67"/>
      <c r="E199" s="2"/>
      <c r="F199" s="2"/>
      <c r="G199" s="40"/>
      <c r="H199" s="2"/>
      <c r="I199" s="2"/>
      <c r="J199" s="2"/>
      <c r="K199" s="2"/>
      <c r="L199" s="2"/>
      <c r="M199" s="2"/>
      <c r="N199" s="2"/>
      <c r="O199" s="2"/>
      <c r="P199" s="2"/>
      <c r="Q199" s="2"/>
      <c r="R199" s="2"/>
      <c r="S199" s="324"/>
      <c r="T199" s="2"/>
      <c r="U199" s="2"/>
      <c r="V199" s="2"/>
      <c r="W199" s="2"/>
      <c r="X199" s="2"/>
      <c r="Y199" s="2"/>
      <c r="Z199" s="2"/>
      <c r="AA199" s="2"/>
      <c r="AB199" s="2"/>
      <c r="AC199" s="2"/>
      <c r="AD199" s="2"/>
      <c r="AE199" s="2"/>
      <c r="AF199" s="2">
        <v>0.48299999999999998</v>
      </c>
    </row>
    <row r="200" spans="1:32" ht="14.25">
      <c r="A200" s="36"/>
      <c r="B200" s="2"/>
      <c r="C200" s="2"/>
      <c r="D200" s="67"/>
      <c r="E200" s="2"/>
      <c r="F200" s="2"/>
      <c r="G200" s="40"/>
      <c r="H200" s="2"/>
      <c r="I200" s="2"/>
      <c r="J200" s="2"/>
      <c r="K200" s="2"/>
      <c r="L200" s="2"/>
      <c r="M200" s="2"/>
      <c r="N200" s="2"/>
      <c r="O200" s="2"/>
      <c r="P200" s="2"/>
      <c r="Q200" s="2"/>
      <c r="R200" s="2"/>
      <c r="S200" s="2"/>
      <c r="T200" s="2"/>
      <c r="U200" s="2"/>
      <c r="V200" s="2"/>
      <c r="W200" s="2"/>
      <c r="X200" s="2"/>
      <c r="Y200" s="2"/>
      <c r="Z200" s="2"/>
      <c r="AA200" s="2"/>
      <c r="AB200" s="2"/>
      <c r="AC200" s="2"/>
      <c r="AD200" s="2"/>
      <c r="AE200" s="2"/>
      <c r="AF200" s="2">
        <v>0.78900000000000003</v>
      </c>
    </row>
    <row r="201" spans="1:32">
      <c r="A201" s="58" t="s">
        <v>236</v>
      </c>
      <c r="B201" s="89"/>
      <c r="C201" s="89"/>
      <c r="D201" s="143">
        <f>P6*0.008</f>
        <v>0</v>
      </c>
      <c r="E201" s="2"/>
      <c r="F201" s="2"/>
      <c r="G201" s="2"/>
      <c r="H201" s="2"/>
      <c r="I201" s="2"/>
      <c r="J201" s="2"/>
      <c r="K201" s="2"/>
      <c r="L201" s="2"/>
      <c r="M201" s="2"/>
      <c r="N201" s="2"/>
      <c r="O201" s="2"/>
      <c r="P201" s="2"/>
      <c r="Q201" s="2"/>
      <c r="R201" s="2"/>
      <c r="S201" s="2"/>
      <c r="T201" s="2"/>
      <c r="U201" s="2"/>
      <c r="V201" s="2"/>
      <c r="W201" s="2"/>
      <c r="X201" s="2"/>
      <c r="Y201" s="2"/>
      <c r="Z201" s="2"/>
      <c r="AA201" s="2"/>
      <c r="AB201" s="2"/>
      <c r="AC201" s="2"/>
      <c r="AD201" s="2"/>
      <c r="AE201" s="2"/>
      <c r="AF201" s="1" t="s">
        <v>119</v>
      </c>
    </row>
    <row r="202" spans="1:32" ht="14.25">
      <c r="A202" s="59"/>
      <c r="B202" s="90"/>
      <c r="C202" s="90"/>
      <c r="D202" s="144"/>
      <c r="E202" s="2"/>
      <c r="F202" s="2"/>
      <c r="G202" s="2"/>
      <c r="H202" s="2"/>
      <c r="I202" s="2"/>
      <c r="J202" s="2"/>
      <c r="K202" s="2"/>
      <c r="L202" s="2"/>
      <c r="M202" s="2"/>
      <c r="N202" s="2"/>
      <c r="O202" s="2"/>
      <c r="P202" s="2"/>
      <c r="Q202" s="2"/>
      <c r="R202" s="2"/>
      <c r="S202" s="2"/>
      <c r="T202" s="2"/>
      <c r="U202" s="2"/>
      <c r="V202" s="2"/>
      <c r="W202" s="2"/>
      <c r="X202" s="2"/>
      <c r="Y202" s="2"/>
      <c r="Z202" s="2"/>
      <c r="AA202" s="2"/>
      <c r="AB202" s="2"/>
      <c r="AC202" s="2"/>
      <c r="AD202" s="2"/>
      <c r="AE202" s="2"/>
    </row>
    <row r="203" spans="1:32">
      <c r="A203" s="36" t="s">
        <v>131</v>
      </c>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c r="AD203" s="2"/>
      <c r="AE203" s="2"/>
    </row>
    <row r="204" spans="1:32">
      <c r="A204" s="36" t="s">
        <v>243</v>
      </c>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c r="AD204" s="2"/>
      <c r="AE204" s="2"/>
    </row>
    <row r="205" spans="1:32">
      <c r="A205" s="44" t="s">
        <v>67</v>
      </c>
      <c r="B205" s="44"/>
      <c r="C205" s="44"/>
      <c r="D205" s="44"/>
      <c r="E205" s="44"/>
      <c r="F205" s="44"/>
      <c r="G205" s="44"/>
      <c r="H205" s="2"/>
      <c r="I205" s="2"/>
      <c r="J205" s="2"/>
      <c r="K205" s="2"/>
      <c r="L205" s="2"/>
      <c r="M205" s="2"/>
      <c r="N205" s="2"/>
      <c r="O205" s="2"/>
      <c r="P205" s="2"/>
      <c r="Q205" s="2"/>
      <c r="R205" s="2"/>
      <c r="S205" s="2"/>
      <c r="T205" s="2"/>
      <c r="U205" s="2"/>
      <c r="V205" s="2"/>
      <c r="W205" s="2"/>
      <c r="X205" s="2"/>
      <c r="Y205" s="2"/>
      <c r="Z205" s="2"/>
      <c r="AA205" s="2"/>
      <c r="AB205" s="2"/>
      <c r="AC205" s="2"/>
      <c r="AD205" s="2"/>
      <c r="AE205" s="2"/>
    </row>
    <row r="206" spans="1:32">
      <c r="A206" s="60"/>
      <c r="B206" s="60"/>
      <c r="C206" s="60"/>
      <c r="D206" s="145"/>
      <c r="E206" s="2"/>
      <c r="F206" s="2"/>
      <c r="G206" s="2"/>
      <c r="H206" s="2"/>
      <c r="I206" s="2"/>
      <c r="J206" s="2"/>
      <c r="K206" s="2"/>
      <c r="L206" s="2"/>
      <c r="M206" s="2"/>
      <c r="N206" s="2"/>
      <c r="O206" s="2"/>
      <c r="P206" s="2"/>
      <c r="Q206" s="2"/>
      <c r="R206" s="2"/>
      <c r="S206" s="2"/>
      <c r="T206" s="2"/>
      <c r="U206" s="2"/>
      <c r="V206" s="2"/>
      <c r="W206" s="2"/>
      <c r="X206" s="2"/>
      <c r="Y206" s="2"/>
      <c r="Z206" s="2"/>
      <c r="AA206" s="2"/>
      <c r="AB206" s="2"/>
      <c r="AC206" s="2"/>
      <c r="AD206" s="2"/>
      <c r="AE206" s="2"/>
    </row>
    <row r="207" spans="1:32">
      <c r="A207" s="35" t="s">
        <v>175</v>
      </c>
      <c r="B207" s="60"/>
      <c r="C207" s="60"/>
      <c r="D207" s="145"/>
      <c r="E207" s="2"/>
      <c r="F207" s="2"/>
      <c r="G207" s="2"/>
      <c r="H207" s="2"/>
      <c r="I207" s="2"/>
      <c r="J207" s="2"/>
      <c r="K207" s="2"/>
      <c r="L207" s="2"/>
      <c r="M207" s="2"/>
      <c r="N207" s="2"/>
      <c r="O207" s="2"/>
      <c r="P207" s="2"/>
      <c r="Q207" s="2"/>
      <c r="R207" s="2"/>
      <c r="S207" s="2"/>
      <c r="T207" s="2"/>
      <c r="U207" s="2"/>
      <c r="V207" s="2"/>
      <c r="W207" s="2"/>
      <c r="X207" s="2"/>
      <c r="Y207" s="2"/>
      <c r="Z207" s="2"/>
      <c r="AA207" s="2"/>
      <c r="AB207" s="2"/>
      <c r="AC207" s="2"/>
      <c r="AD207" s="2"/>
      <c r="AE207" s="2"/>
    </row>
    <row r="208" spans="1:32">
      <c r="A208" s="36" t="s">
        <v>61</v>
      </c>
      <c r="B208" s="60"/>
      <c r="C208" s="60"/>
      <c r="D208" s="145"/>
      <c r="E208" s="2"/>
      <c r="F208" s="2"/>
      <c r="G208" s="2"/>
      <c r="H208" s="2"/>
      <c r="I208" s="2"/>
      <c r="J208" s="2"/>
      <c r="K208" s="2"/>
      <c r="L208" s="2"/>
      <c r="M208" s="2"/>
      <c r="N208" s="2"/>
      <c r="O208" s="2"/>
      <c r="P208" s="2"/>
      <c r="Q208" s="2"/>
      <c r="R208" s="2"/>
      <c r="S208" s="2"/>
      <c r="T208" s="2"/>
      <c r="U208" s="2"/>
      <c r="V208" s="2"/>
      <c r="W208" s="2"/>
      <c r="X208" s="2"/>
      <c r="Y208" s="2"/>
      <c r="Z208" s="2"/>
      <c r="AA208" s="2"/>
      <c r="AB208" s="2"/>
      <c r="AC208" s="2"/>
      <c r="AD208" s="2"/>
      <c r="AE208" s="2"/>
    </row>
    <row r="209" spans="1:31">
      <c r="A209" s="36" t="s">
        <v>140</v>
      </c>
      <c r="B209" s="60"/>
      <c r="C209" s="60"/>
      <c r="D209" s="145"/>
      <c r="E209" s="2"/>
      <c r="F209" s="2"/>
      <c r="G209" s="2"/>
      <c r="H209" s="2"/>
      <c r="I209" s="2"/>
      <c r="J209" s="2"/>
      <c r="K209" s="2"/>
      <c r="L209" s="2"/>
      <c r="M209" s="2"/>
      <c r="N209" s="2"/>
      <c r="O209" s="2"/>
      <c r="P209" s="2"/>
      <c r="Q209" s="2"/>
      <c r="R209" s="2"/>
      <c r="S209" s="2"/>
      <c r="T209" s="2"/>
      <c r="U209" s="2"/>
      <c r="V209" s="2"/>
      <c r="W209" s="2"/>
      <c r="X209" s="2"/>
      <c r="Y209" s="2"/>
      <c r="Z209" s="2"/>
      <c r="AA209" s="2"/>
      <c r="AB209" s="2"/>
      <c r="AC209" s="2"/>
      <c r="AD209" s="2"/>
      <c r="AE209" s="2"/>
    </row>
    <row r="210" spans="1:31" ht="56.25" customHeight="1">
      <c r="A210" s="61"/>
      <c r="B210" s="50" t="s">
        <v>101</v>
      </c>
      <c r="C210" s="30" t="s">
        <v>102</v>
      </c>
      <c r="D210" s="30" t="s">
        <v>31</v>
      </c>
      <c r="E210" s="56" t="s">
        <v>220</v>
      </c>
      <c r="F210" s="2"/>
      <c r="G210" s="2"/>
      <c r="H210" s="2"/>
      <c r="I210" s="2"/>
      <c r="J210" s="2"/>
      <c r="K210" s="2"/>
      <c r="L210" s="2"/>
      <c r="M210" s="2"/>
      <c r="N210" s="2"/>
      <c r="O210" s="2"/>
      <c r="P210" s="2"/>
      <c r="Q210" s="2"/>
      <c r="R210" s="2"/>
      <c r="S210" s="2"/>
      <c r="T210" s="2"/>
      <c r="U210" s="2"/>
      <c r="V210" s="2"/>
      <c r="W210" s="2"/>
      <c r="X210" s="2"/>
      <c r="Y210" s="2"/>
      <c r="Z210" s="2"/>
      <c r="AA210" s="2"/>
      <c r="AB210" s="2"/>
      <c r="AC210" s="2"/>
      <c r="AD210" s="2"/>
      <c r="AE210" s="2"/>
    </row>
    <row r="211" spans="1:31" ht="24.75" customHeight="1">
      <c r="A211" s="50" t="s">
        <v>103</v>
      </c>
      <c r="B211" s="91"/>
      <c r="C211" s="91"/>
      <c r="D211" s="141"/>
      <c r="E211" s="52">
        <f>D217*B211*C211*D211</f>
        <v>0</v>
      </c>
      <c r="F211" s="2"/>
      <c r="G211" s="198" t="s">
        <v>75</v>
      </c>
      <c r="H211" s="215"/>
      <c r="I211" s="233">
        <f>E212*AA6</f>
        <v>0</v>
      </c>
      <c r="J211" s="2"/>
      <c r="K211" s="2"/>
      <c r="L211" s="2"/>
      <c r="M211" s="2"/>
      <c r="N211" s="2"/>
      <c r="O211" s="2"/>
      <c r="P211" s="2"/>
      <c r="Q211" s="2"/>
      <c r="R211" s="2"/>
      <c r="S211" s="2"/>
      <c r="T211" s="2"/>
      <c r="U211" s="2"/>
      <c r="V211" s="2"/>
      <c r="W211" s="2"/>
      <c r="X211" s="2"/>
      <c r="Y211" s="2"/>
      <c r="Z211" s="2"/>
      <c r="AA211" s="2"/>
      <c r="AB211" s="2"/>
      <c r="AC211" s="2"/>
      <c r="AD211" s="2"/>
      <c r="AE211" s="2"/>
    </row>
    <row r="212" spans="1:31" ht="14.25">
      <c r="A212" s="60"/>
      <c r="B212" s="60"/>
      <c r="C212" s="60"/>
      <c r="D212" s="146" t="s">
        <v>99</v>
      </c>
      <c r="E212" s="168">
        <f>SUM(E211:E211)</f>
        <v>0</v>
      </c>
      <c r="F212" s="2"/>
      <c r="G212" s="199"/>
      <c r="H212" s="199"/>
      <c r="I212" s="70"/>
      <c r="J212" s="2"/>
      <c r="K212" s="2"/>
      <c r="L212" s="2"/>
      <c r="M212" s="2"/>
      <c r="N212" s="2"/>
      <c r="O212" s="2"/>
      <c r="P212" s="2"/>
      <c r="Q212" s="2"/>
      <c r="R212" s="2"/>
      <c r="S212" s="2"/>
      <c r="T212" s="2"/>
      <c r="U212" s="2"/>
      <c r="V212" s="2"/>
      <c r="W212" s="2"/>
      <c r="X212" s="2"/>
      <c r="Y212" s="2"/>
      <c r="Z212" s="2"/>
      <c r="AA212" s="2"/>
      <c r="AB212" s="2"/>
      <c r="AC212" s="2"/>
      <c r="AD212" s="2"/>
      <c r="AE212" s="2"/>
    </row>
    <row r="213" spans="1:31">
      <c r="F213" s="2"/>
      <c r="G213" s="2"/>
      <c r="H213" s="2"/>
      <c r="I213" s="154"/>
      <c r="J213" s="2"/>
      <c r="K213" s="2"/>
      <c r="L213" s="2"/>
      <c r="M213" s="2"/>
      <c r="N213" s="2"/>
      <c r="O213" s="2"/>
      <c r="P213" s="2"/>
      <c r="Q213" s="2"/>
      <c r="R213" s="2"/>
      <c r="S213" s="2"/>
      <c r="T213" s="2"/>
      <c r="U213" s="2"/>
      <c r="V213" s="2"/>
      <c r="W213" s="2"/>
      <c r="X213" s="2"/>
      <c r="Y213" s="2"/>
      <c r="Z213" s="2"/>
      <c r="AA213" s="2"/>
      <c r="AB213" s="2"/>
      <c r="AC213" s="2"/>
      <c r="AD213" s="2"/>
      <c r="AE213" s="2"/>
    </row>
    <row r="214" spans="1:31">
      <c r="A214" s="60"/>
      <c r="B214" s="60"/>
      <c r="C214" s="60"/>
      <c r="D214" s="145"/>
      <c r="E214" s="169"/>
      <c r="F214" s="2"/>
      <c r="G214" s="2"/>
      <c r="H214" s="2"/>
      <c r="I214" s="154"/>
      <c r="J214" s="2"/>
      <c r="K214" s="2"/>
      <c r="L214" s="2"/>
      <c r="M214" s="2"/>
      <c r="N214" s="2"/>
      <c r="O214" s="2"/>
      <c r="P214" s="2"/>
      <c r="Q214" s="2"/>
      <c r="R214" s="2"/>
      <c r="S214" s="2"/>
      <c r="T214" s="2"/>
      <c r="U214" s="2"/>
      <c r="V214" s="2"/>
      <c r="W214" s="2"/>
      <c r="X214" s="2"/>
      <c r="Y214" s="2"/>
      <c r="Z214" s="2"/>
      <c r="AA214" s="2"/>
      <c r="AB214" s="2"/>
      <c r="AC214" s="2"/>
      <c r="AD214" s="2"/>
      <c r="AE214" s="2"/>
    </row>
    <row r="215" spans="1:31">
      <c r="A215" s="44" t="s">
        <v>138</v>
      </c>
      <c r="B215" s="44"/>
      <c r="C215" s="44"/>
      <c r="D215" s="44"/>
      <c r="E215" s="44"/>
      <c r="F215" s="2"/>
      <c r="G215" s="2"/>
      <c r="H215" s="2"/>
      <c r="I215" s="154"/>
      <c r="J215" s="2"/>
      <c r="K215" s="2"/>
      <c r="L215" s="2"/>
      <c r="M215" s="2"/>
      <c r="N215" s="2"/>
      <c r="O215" s="2"/>
      <c r="P215" s="2"/>
      <c r="Q215" s="2"/>
      <c r="R215" s="2"/>
      <c r="S215" s="2"/>
      <c r="T215" s="2"/>
      <c r="U215" s="2"/>
      <c r="V215" s="2"/>
      <c r="W215" s="2"/>
      <c r="X215" s="2"/>
      <c r="Y215" s="2"/>
      <c r="Z215" s="2"/>
      <c r="AA215" s="2"/>
      <c r="AB215" s="2"/>
      <c r="AC215" s="2"/>
      <c r="AD215" s="2"/>
      <c r="AE215" s="2"/>
    </row>
    <row r="216" spans="1:31" ht="31.5" customHeight="1">
      <c r="A216" s="62"/>
      <c r="B216" s="63" t="s">
        <v>106</v>
      </c>
      <c r="C216" s="63"/>
      <c r="D216" s="147" t="s">
        <v>107</v>
      </c>
      <c r="E216" s="147"/>
      <c r="F216" s="2"/>
      <c r="G216" s="2"/>
      <c r="H216" s="2"/>
      <c r="I216" s="154"/>
      <c r="J216" s="2"/>
      <c r="K216" s="2"/>
      <c r="L216" s="2"/>
      <c r="M216" s="2"/>
      <c r="N216" s="2"/>
      <c r="O216" s="2"/>
      <c r="P216" s="2"/>
      <c r="Q216" s="2"/>
      <c r="R216" s="2"/>
      <c r="S216" s="2"/>
      <c r="T216" s="2"/>
      <c r="U216" s="2"/>
      <c r="V216" s="2"/>
      <c r="W216" s="2"/>
      <c r="X216" s="2"/>
      <c r="Y216" s="2"/>
      <c r="Z216" s="2"/>
      <c r="AA216" s="2"/>
      <c r="AB216" s="2"/>
      <c r="AC216" s="2"/>
      <c r="AD216" s="2"/>
      <c r="AE216" s="2"/>
    </row>
    <row r="217" spans="1:31">
      <c r="A217" s="63" t="s">
        <v>103</v>
      </c>
      <c r="B217" s="92">
        <v>873</v>
      </c>
      <c r="C217" s="123"/>
      <c r="D217" s="148">
        <f>B217/365/24</f>
        <v>9.9657534246575349e-002</v>
      </c>
      <c r="E217" s="170"/>
      <c r="F217" s="2"/>
      <c r="G217" s="2"/>
      <c r="H217" s="2"/>
      <c r="I217" s="154"/>
      <c r="J217" s="2"/>
      <c r="K217" s="2"/>
      <c r="L217" s="2"/>
      <c r="M217" s="2"/>
      <c r="N217" s="2"/>
      <c r="O217" s="2"/>
      <c r="P217" s="2"/>
      <c r="Q217" s="2"/>
      <c r="R217" s="2"/>
      <c r="S217" s="2"/>
      <c r="T217" s="2"/>
      <c r="U217" s="2"/>
      <c r="V217" s="2"/>
      <c r="W217" s="2"/>
      <c r="X217" s="2"/>
      <c r="Y217" s="2"/>
      <c r="Z217" s="2"/>
      <c r="AA217" s="2"/>
      <c r="AB217" s="2"/>
      <c r="AC217" s="2"/>
      <c r="AD217" s="2"/>
      <c r="AE217" s="2"/>
    </row>
    <row r="218" spans="1:31">
      <c r="A218" s="44" t="s">
        <v>108</v>
      </c>
      <c r="B218" s="44"/>
      <c r="C218" s="44"/>
      <c r="D218" s="44"/>
      <c r="E218" s="44"/>
      <c r="F218" s="44"/>
      <c r="G218" s="2"/>
      <c r="H218" s="2"/>
      <c r="I218" s="154"/>
      <c r="J218" s="2"/>
      <c r="K218" s="2"/>
      <c r="L218" s="2"/>
      <c r="M218" s="2"/>
      <c r="N218" s="2"/>
      <c r="O218" s="2"/>
      <c r="P218" s="2"/>
      <c r="Q218" s="2"/>
      <c r="R218" s="2"/>
      <c r="S218" s="2"/>
      <c r="T218" s="2"/>
      <c r="U218" s="2"/>
      <c r="V218" s="2"/>
      <c r="W218" s="2"/>
      <c r="X218" s="2"/>
      <c r="Y218" s="2"/>
      <c r="Z218" s="2"/>
      <c r="AA218" s="2"/>
      <c r="AB218" s="2"/>
      <c r="AC218" s="2"/>
      <c r="AD218" s="2"/>
      <c r="AE218" s="2"/>
    </row>
    <row r="219" spans="1:31">
      <c r="A219" s="60"/>
      <c r="B219" s="60"/>
      <c r="C219" s="60"/>
      <c r="D219" s="145"/>
      <c r="E219" s="2"/>
      <c r="F219" s="2"/>
      <c r="G219" s="2"/>
      <c r="H219" s="2"/>
      <c r="I219" s="154"/>
      <c r="J219" s="2"/>
      <c r="K219" s="2"/>
      <c r="L219" s="2"/>
      <c r="M219" s="2"/>
      <c r="N219" s="2"/>
      <c r="O219" s="2"/>
      <c r="P219" s="2"/>
      <c r="Q219" s="2"/>
      <c r="R219" s="2"/>
      <c r="S219" s="2"/>
      <c r="T219" s="2"/>
      <c r="U219" s="2"/>
      <c r="V219" s="2"/>
      <c r="W219" s="2"/>
      <c r="X219" s="2"/>
      <c r="Y219" s="2"/>
      <c r="Z219" s="2"/>
      <c r="AA219" s="2"/>
      <c r="AB219" s="2"/>
      <c r="AC219" s="2"/>
      <c r="AD219" s="2"/>
      <c r="AE219" s="2"/>
    </row>
    <row r="220" spans="1:31">
      <c r="A220" s="35" t="s">
        <v>174</v>
      </c>
      <c r="B220" s="60"/>
      <c r="C220" s="60"/>
      <c r="D220" s="145"/>
      <c r="E220" s="2"/>
      <c r="F220" s="2"/>
      <c r="G220" s="2"/>
      <c r="H220" s="2"/>
      <c r="I220" s="154"/>
      <c r="J220" s="2"/>
      <c r="K220" s="2"/>
      <c r="L220" s="2"/>
      <c r="M220" s="2"/>
      <c r="N220" s="2"/>
      <c r="O220" s="2"/>
      <c r="P220" s="2"/>
      <c r="Q220" s="2"/>
      <c r="R220" s="2"/>
      <c r="S220" s="2"/>
      <c r="T220" s="2"/>
      <c r="U220" s="2"/>
      <c r="V220" s="2"/>
      <c r="W220" s="2"/>
      <c r="X220" s="2"/>
      <c r="Y220" s="2"/>
      <c r="Z220" s="2"/>
      <c r="AA220" s="2"/>
      <c r="AB220" s="2"/>
      <c r="AC220" s="2"/>
      <c r="AD220" s="2"/>
      <c r="AE220" s="2"/>
    </row>
    <row r="221" spans="1:31" ht="14.25">
      <c r="A221" s="44" t="s">
        <v>133</v>
      </c>
      <c r="B221" s="44"/>
      <c r="C221" s="44"/>
      <c r="D221" s="44"/>
      <c r="E221" s="44"/>
      <c r="F221" s="44"/>
      <c r="G221" s="44"/>
      <c r="H221" s="2"/>
      <c r="I221" s="154"/>
      <c r="J221" s="2"/>
      <c r="K221" s="2"/>
      <c r="L221" s="2"/>
      <c r="M221" s="2"/>
      <c r="N221" s="2"/>
      <c r="O221" s="2"/>
      <c r="P221" s="2"/>
      <c r="Q221" s="2"/>
      <c r="R221" s="2"/>
      <c r="S221" s="2"/>
      <c r="T221" s="2"/>
      <c r="U221" s="2"/>
      <c r="V221" s="2"/>
      <c r="W221" s="2"/>
      <c r="X221" s="2"/>
      <c r="Y221" s="2"/>
      <c r="Z221" s="2"/>
      <c r="AA221" s="2"/>
      <c r="AB221" s="2"/>
      <c r="AC221" s="2"/>
      <c r="AD221" s="2"/>
      <c r="AE221" s="2"/>
    </row>
    <row r="222" spans="1:31" ht="60" customHeight="1">
      <c r="A222" s="61"/>
      <c r="B222" s="30" t="s">
        <v>109</v>
      </c>
      <c r="C222" s="30" t="s">
        <v>237</v>
      </c>
      <c r="D222" s="30"/>
      <c r="E222" s="171"/>
      <c r="F222" s="2"/>
      <c r="G222" s="200" t="s">
        <v>164</v>
      </c>
      <c r="H222" s="216"/>
      <c r="I222" s="234">
        <f>C226</f>
        <v>0</v>
      </c>
      <c r="J222" s="2"/>
      <c r="K222" s="2"/>
      <c r="L222" s="2"/>
      <c r="M222" s="2"/>
      <c r="N222" s="2"/>
      <c r="O222" s="2"/>
      <c r="P222" s="2"/>
      <c r="Q222" s="2"/>
      <c r="R222" s="2"/>
      <c r="S222" s="2"/>
      <c r="T222" s="2"/>
      <c r="U222" s="2"/>
      <c r="V222" s="2"/>
      <c r="W222" s="2"/>
      <c r="X222" s="2"/>
      <c r="Y222" s="2"/>
      <c r="Z222" s="2"/>
      <c r="AA222" s="2"/>
      <c r="AB222" s="2"/>
      <c r="AC222" s="2"/>
      <c r="AD222" s="2"/>
      <c r="AE222" s="2"/>
    </row>
    <row r="223" spans="1:31">
      <c r="A223" s="50" t="s">
        <v>24</v>
      </c>
      <c r="B223" s="91"/>
      <c r="C223" s="124">
        <f>IFERROR(P6*0.028/AA6*B223,0)</f>
        <v>0</v>
      </c>
      <c r="D223" s="149"/>
      <c r="E223" s="70"/>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row>
    <row r="224" spans="1:31">
      <c r="A224" s="50" t="s">
        <v>272</v>
      </c>
      <c r="B224" s="91"/>
      <c r="C224" s="124">
        <f>IFERROR(P6*0.028/AA6*B224,0)</f>
        <v>0</v>
      </c>
      <c r="D224" s="149"/>
      <c r="E224" s="70"/>
      <c r="F224" s="2"/>
      <c r="G224" s="2"/>
      <c r="H224" s="2"/>
      <c r="I224" s="2"/>
      <c r="J224" s="2"/>
      <c r="K224" s="2"/>
      <c r="L224" s="2"/>
      <c r="M224" s="2"/>
      <c r="N224" s="2"/>
      <c r="O224" s="2"/>
      <c r="P224" s="2"/>
      <c r="Q224" s="2"/>
      <c r="R224" s="2"/>
      <c r="S224" s="2"/>
      <c r="T224" s="2"/>
      <c r="U224" s="2"/>
      <c r="V224" s="2"/>
      <c r="W224" s="2"/>
      <c r="X224" s="2"/>
      <c r="Y224" s="2"/>
      <c r="Z224" s="2"/>
      <c r="AA224" s="2"/>
      <c r="AB224" s="2"/>
      <c r="AC224" s="2"/>
      <c r="AD224" s="2"/>
      <c r="AE224" s="2"/>
    </row>
    <row r="225" spans="1:31" ht="14.25">
      <c r="A225" s="50" t="s">
        <v>273</v>
      </c>
      <c r="B225" s="93"/>
      <c r="C225" s="125">
        <f>IFERROR(P6*0.028/AA6*B225,0)</f>
        <v>0</v>
      </c>
      <c r="D225" s="150"/>
      <c r="E225" s="70"/>
      <c r="F225" s="2"/>
      <c r="G225" s="2"/>
      <c r="H225" s="2"/>
      <c r="I225" s="2"/>
      <c r="J225" s="2"/>
      <c r="K225" s="2"/>
      <c r="L225" s="2"/>
      <c r="M225" s="2"/>
      <c r="N225" s="2"/>
      <c r="O225" s="2"/>
      <c r="P225" s="2"/>
      <c r="Q225" s="2"/>
      <c r="R225" s="2"/>
      <c r="S225" s="2"/>
      <c r="T225" s="2"/>
      <c r="U225" s="2"/>
      <c r="V225" s="2"/>
      <c r="W225" s="2"/>
      <c r="X225" s="2"/>
      <c r="Y225" s="2"/>
      <c r="Z225" s="2"/>
      <c r="AA225" s="2"/>
      <c r="AB225" s="2"/>
      <c r="AC225" s="2"/>
      <c r="AD225" s="2"/>
      <c r="AE225" s="2"/>
    </row>
    <row r="226" spans="1:31" ht="14.25">
      <c r="A226" s="60"/>
      <c r="B226" s="94" t="s">
        <v>99</v>
      </c>
      <c r="C226" s="126">
        <f>SUM(C223:D225)</f>
        <v>0</v>
      </c>
      <c r="D226" s="151"/>
      <c r="E226" s="70"/>
      <c r="F226" s="2"/>
      <c r="G226" s="2"/>
      <c r="H226" s="2"/>
      <c r="I226" s="2"/>
      <c r="J226" s="2"/>
      <c r="K226" s="2"/>
      <c r="L226" s="2"/>
      <c r="M226" s="2"/>
      <c r="N226" s="2"/>
      <c r="O226" s="2"/>
      <c r="P226" s="2"/>
      <c r="Q226" s="2"/>
      <c r="R226" s="2"/>
      <c r="S226" s="2"/>
      <c r="T226" s="2"/>
      <c r="U226" s="2"/>
      <c r="V226" s="2"/>
      <c r="W226" s="2"/>
      <c r="X226" s="2"/>
      <c r="Y226" s="2"/>
      <c r="Z226" s="2"/>
      <c r="AA226" s="2"/>
      <c r="AB226" s="2"/>
      <c r="AC226" s="2"/>
      <c r="AD226" s="2"/>
      <c r="AE226" s="2"/>
    </row>
    <row r="227" spans="1:31">
      <c r="A227" s="44" t="s">
        <v>134</v>
      </c>
      <c r="B227" s="44"/>
      <c r="C227" s="44"/>
      <c r="D227" s="44"/>
      <c r="E227" s="44"/>
      <c r="F227" s="44"/>
      <c r="G227" s="44"/>
      <c r="H227" s="2"/>
      <c r="I227" s="154"/>
      <c r="J227" s="2"/>
      <c r="K227" s="2"/>
      <c r="L227" s="2"/>
      <c r="M227" s="2"/>
      <c r="N227" s="2"/>
      <c r="O227" s="2"/>
      <c r="P227" s="2"/>
      <c r="Q227" s="2"/>
      <c r="R227" s="2"/>
      <c r="S227" s="2"/>
      <c r="T227" s="2"/>
      <c r="U227" s="2"/>
      <c r="V227" s="2"/>
      <c r="W227" s="2"/>
      <c r="X227" s="2"/>
      <c r="Y227" s="2"/>
      <c r="Z227" s="2"/>
      <c r="AA227" s="2"/>
      <c r="AB227" s="2"/>
      <c r="AC227" s="2"/>
      <c r="AD227" s="2"/>
      <c r="AE227" s="2"/>
    </row>
    <row r="228" spans="1:31">
      <c r="A228" s="44" t="s">
        <v>67</v>
      </c>
      <c r="B228" s="44"/>
      <c r="C228" s="44"/>
      <c r="D228" s="44"/>
      <c r="E228" s="44"/>
      <c r="F228" s="44"/>
      <c r="G228" s="44"/>
      <c r="H228" s="2"/>
      <c r="I228" s="154"/>
      <c r="J228" s="2"/>
      <c r="K228" s="2"/>
      <c r="L228" s="2"/>
      <c r="M228" s="2"/>
      <c r="N228" s="2"/>
      <c r="O228" s="2"/>
      <c r="P228" s="2"/>
      <c r="Q228" s="2"/>
      <c r="R228" s="2"/>
      <c r="S228" s="2"/>
      <c r="T228" s="2"/>
      <c r="U228" s="2"/>
      <c r="V228" s="2"/>
      <c r="W228" s="2"/>
      <c r="X228" s="2"/>
      <c r="Y228" s="2"/>
      <c r="Z228" s="2"/>
      <c r="AA228" s="2"/>
      <c r="AB228" s="2"/>
      <c r="AC228" s="2"/>
      <c r="AD228" s="2"/>
      <c r="AE228" s="2"/>
    </row>
    <row r="229" spans="1:31">
      <c r="A229" s="44"/>
      <c r="B229" s="60"/>
      <c r="C229" s="60"/>
      <c r="D229" s="145"/>
      <c r="E229" s="2"/>
      <c r="F229" s="2"/>
      <c r="G229" s="2"/>
      <c r="H229" s="2"/>
      <c r="I229" s="2"/>
      <c r="J229" s="2"/>
      <c r="K229" s="2"/>
      <c r="L229" s="2"/>
      <c r="M229" s="2"/>
      <c r="N229" s="2"/>
      <c r="O229" s="2"/>
      <c r="P229" s="2"/>
      <c r="Q229" s="2"/>
      <c r="R229" s="2"/>
      <c r="S229" s="2"/>
      <c r="T229" s="2"/>
      <c r="U229" s="2"/>
      <c r="V229" s="2"/>
      <c r="W229" s="2"/>
      <c r="X229" s="2"/>
      <c r="Y229" s="2"/>
      <c r="Z229" s="2"/>
      <c r="AA229" s="2"/>
      <c r="AB229" s="2"/>
      <c r="AC229" s="2"/>
      <c r="AD229" s="2"/>
      <c r="AE229" s="2"/>
    </row>
    <row r="230" spans="1:31">
      <c r="A230" s="35" t="s">
        <v>113</v>
      </c>
      <c r="B230" s="60"/>
      <c r="C230" s="60"/>
      <c r="D230" s="145"/>
      <c r="E230" s="2"/>
      <c r="F230" s="2"/>
      <c r="G230" s="2"/>
      <c r="H230" s="2"/>
      <c r="I230" s="2"/>
      <c r="J230" s="2"/>
      <c r="K230" s="2"/>
      <c r="L230" s="2"/>
      <c r="M230" s="2"/>
      <c r="N230" s="2"/>
      <c r="O230" s="2"/>
      <c r="P230" s="2"/>
      <c r="Q230" s="2"/>
      <c r="R230" s="2"/>
      <c r="S230" s="2"/>
      <c r="T230" s="2"/>
      <c r="U230" s="2"/>
      <c r="V230" s="2"/>
      <c r="W230" s="2"/>
      <c r="X230" s="2"/>
      <c r="Y230" s="2"/>
      <c r="Z230" s="2"/>
      <c r="AA230" s="2"/>
      <c r="AB230" s="2"/>
      <c r="AC230" s="2"/>
      <c r="AD230" s="2"/>
      <c r="AE230" s="2"/>
    </row>
    <row r="231" spans="1:31">
      <c r="A231" s="53" t="s">
        <v>150</v>
      </c>
      <c r="B231" s="2"/>
      <c r="C231" s="2"/>
      <c r="D231" s="2"/>
      <c r="E231" s="2"/>
      <c r="F231" s="2"/>
      <c r="G231" s="201"/>
      <c r="H231" s="196"/>
      <c r="I231" s="196"/>
      <c r="J231" s="2"/>
      <c r="K231" s="2"/>
      <c r="L231" s="2"/>
      <c r="M231" s="2"/>
      <c r="N231" s="2"/>
      <c r="O231" s="2"/>
      <c r="P231" s="2"/>
      <c r="Q231" s="2"/>
      <c r="R231" s="2"/>
      <c r="S231" s="2"/>
      <c r="T231" s="2"/>
      <c r="U231" s="2"/>
      <c r="V231" s="2"/>
      <c r="W231" s="2"/>
      <c r="X231" s="2"/>
      <c r="Y231" s="2"/>
      <c r="Z231" s="2"/>
      <c r="AA231" s="2"/>
      <c r="AB231" s="2"/>
      <c r="AC231" s="2"/>
      <c r="AD231" s="2"/>
      <c r="AE231" s="2"/>
    </row>
    <row r="232" spans="1:31">
      <c r="A232" s="36" t="s">
        <v>135</v>
      </c>
      <c r="B232" s="60"/>
      <c r="C232" s="60"/>
      <c r="D232" s="145"/>
      <c r="E232" s="2"/>
      <c r="F232" s="2"/>
      <c r="G232" s="40"/>
      <c r="H232" s="40"/>
      <c r="I232" s="40"/>
      <c r="J232" s="2"/>
      <c r="K232" s="2"/>
      <c r="L232" s="2"/>
      <c r="M232" s="2"/>
      <c r="N232" s="2"/>
      <c r="O232" s="2"/>
      <c r="P232" s="2"/>
      <c r="Q232" s="2"/>
      <c r="R232" s="2"/>
      <c r="S232" s="2"/>
      <c r="T232" s="2"/>
      <c r="U232" s="2"/>
      <c r="V232" s="2"/>
      <c r="W232" s="2"/>
      <c r="X232" s="2"/>
      <c r="Y232" s="2"/>
      <c r="Z232" s="2"/>
      <c r="AA232" s="2"/>
      <c r="AB232" s="2"/>
      <c r="AC232" s="2"/>
      <c r="AD232" s="2"/>
      <c r="AE232" s="2"/>
    </row>
    <row r="233" spans="1:31">
      <c r="A233" s="36" t="s">
        <v>118</v>
      </c>
      <c r="B233" s="60"/>
      <c r="C233" s="60"/>
      <c r="D233" s="145"/>
      <c r="E233" s="2"/>
      <c r="F233" s="2"/>
      <c r="G233" s="40"/>
      <c r="H233" s="40"/>
      <c r="I233" s="2"/>
      <c r="J233" s="2"/>
      <c r="K233" s="2"/>
      <c r="L233" s="2"/>
      <c r="M233" s="2"/>
      <c r="N233" s="2"/>
      <c r="O233" s="2"/>
      <c r="P233" s="2"/>
      <c r="Q233" s="2"/>
      <c r="R233" s="2"/>
      <c r="S233" s="2"/>
      <c r="T233" s="2"/>
      <c r="U233" s="2"/>
      <c r="V233" s="2"/>
      <c r="W233" s="2"/>
      <c r="X233" s="2"/>
      <c r="Y233" s="2"/>
      <c r="Z233" s="2"/>
      <c r="AA233" s="2"/>
      <c r="AB233" s="2"/>
      <c r="AC233" s="2"/>
      <c r="AD233" s="2"/>
      <c r="AE233" s="2"/>
    </row>
    <row r="234" spans="1:31" ht="14.25">
      <c r="A234" s="36" t="s">
        <v>17</v>
      </c>
      <c r="B234" s="60"/>
      <c r="C234" s="60"/>
      <c r="D234" s="145"/>
      <c r="E234" s="2"/>
      <c r="F234" s="2"/>
      <c r="G234" s="40"/>
      <c r="H234" s="2"/>
      <c r="I234" s="2"/>
      <c r="J234" s="2"/>
      <c r="K234" s="2"/>
      <c r="L234" s="2"/>
      <c r="M234" s="2"/>
      <c r="N234" s="2"/>
      <c r="O234" s="2"/>
      <c r="P234" s="2"/>
      <c r="Q234" s="2"/>
      <c r="R234" s="2"/>
      <c r="S234" s="2"/>
      <c r="T234" s="2"/>
      <c r="U234" s="2"/>
      <c r="V234" s="2"/>
      <c r="W234" s="2"/>
      <c r="X234" s="2"/>
      <c r="Y234" s="2"/>
      <c r="Z234" s="2"/>
      <c r="AA234" s="2"/>
      <c r="AB234" s="2"/>
      <c r="AC234" s="2"/>
      <c r="AD234" s="2"/>
      <c r="AE234" s="2"/>
    </row>
    <row r="235" spans="1:31" ht="33.75" customHeight="1">
      <c r="A235" s="64" t="s">
        <v>55</v>
      </c>
      <c r="B235" s="95"/>
      <c r="C235" s="127" t="s">
        <v>238</v>
      </c>
      <c r="D235" s="152"/>
      <c r="E235" s="172"/>
      <c r="F235" s="44"/>
      <c r="G235" s="2"/>
      <c r="H235" s="2"/>
      <c r="I235" s="2"/>
      <c r="J235" s="2"/>
      <c r="K235" s="2"/>
      <c r="L235" s="2"/>
      <c r="M235" s="2"/>
      <c r="N235" s="2"/>
      <c r="O235" s="2"/>
      <c r="P235" s="2"/>
      <c r="Q235" s="2"/>
      <c r="R235" s="2"/>
      <c r="S235" s="2"/>
      <c r="T235" s="2"/>
      <c r="U235" s="2"/>
      <c r="V235" s="2"/>
      <c r="W235" s="2"/>
      <c r="X235" s="2"/>
      <c r="Y235" s="2"/>
      <c r="Z235" s="2"/>
      <c r="AA235" s="2"/>
      <c r="AB235" s="2"/>
      <c r="AC235" s="2"/>
      <c r="AD235" s="2"/>
      <c r="AE235" s="2"/>
    </row>
    <row r="236" spans="1:31" ht="14.25">
      <c r="A236" s="65">
        <f>P6</f>
        <v>0</v>
      </c>
      <c r="B236" s="96"/>
      <c r="C236" s="128">
        <f>IFERROR(A236*0.28*0.3,0)</f>
        <v>0</v>
      </c>
      <c r="D236" s="153"/>
      <c r="E236" s="173"/>
      <c r="F236" s="2"/>
      <c r="G236" s="2"/>
      <c r="H236" s="2"/>
      <c r="I236" s="2"/>
      <c r="J236" s="2"/>
      <c r="K236" s="2"/>
      <c r="L236" s="2"/>
      <c r="M236" s="2"/>
      <c r="N236" s="2"/>
      <c r="O236" s="2"/>
      <c r="P236" s="2"/>
      <c r="Q236" s="2"/>
      <c r="R236" s="2"/>
      <c r="S236" s="2"/>
      <c r="T236" s="2"/>
      <c r="U236" s="2"/>
      <c r="V236" s="2"/>
      <c r="W236" s="2"/>
      <c r="X236" s="2"/>
      <c r="Y236" s="2"/>
      <c r="Z236" s="2"/>
      <c r="AA236" s="2"/>
      <c r="AB236" s="2"/>
      <c r="AC236" s="2"/>
      <c r="AD236" s="2"/>
      <c r="AE236" s="2"/>
    </row>
    <row r="237" spans="1:31">
      <c r="A237" s="36" t="s">
        <v>136</v>
      </c>
      <c r="B237" s="60"/>
      <c r="C237" s="60"/>
      <c r="D237" s="145"/>
      <c r="E237" s="2"/>
      <c r="F237" s="2"/>
      <c r="G237" s="2"/>
      <c r="H237" s="2"/>
      <c r="I237" s="2"/>
      <c r="J237" s="2"/>
      <c r="K237" s="2"/>
      <c r="L237" s="2"/>
      <c r="M237" s="2"/>
      <c r="N237" s="2"/>
      <c r="O237" s="2"/>
      <c r="P237" s="2"/>
      <c r="Q237" s="2"/>
      <c r="R237" s="2"/>
      <c r="S237" s="2"/>
      <c r="T237" s="2"/>
      <c r="U237" s="2"/>
      <c r="V237" s="2"/>
      <c r="W237" s="2"/>
      <c r="X237" s="2"/>
      <c r="Y237" s="2"/>
      <c r="Z237" s="2"/>
      <c r="AA237" s="2"/>
      <c r="AB237" s="2"/>
      <c r="AC237" s="2"/>
      <c r="AD237" s="2"/>
      <c r="AE237" s="2"/>
    </row>
    <row r="238" spans="1:31">
      <c r="A238" s="43" t="s">
        <v>125</v>
      </c>
      <c r="B238" s="87"/>
      <c r="C238" s="116"/>
      <c r="D238" s="135"/>
      <c r="E238" s="135"/>
      <c r="F238" s="36"/>
      <c r="G238" s="135"/>
      <c r="H238" s="135"/>
      <c r="I238" s="36"/>
      <c r="J238" s="36"/>
      <c r="K238" s="36"/>
      <c r="L238" s="36"/>
      <c r="M238" s="36"/>
      <c r="N238" s="36"/>
      <c r="O238" s="36"/>
      <c r="P238" s="36"/>
      <c r="Q238" s="36"/>
      <c r="R238" s="36"/>
      <c r="S238" s="36"/>
      <c r="T238" s="36"/>
      <c r="U238" s="36"/>
    </row>
    <row r="239" spans="1:31">
      <c r="A239" s="36" t="s">
        <v>14</v>
      </c>
      <c r="B239" s="60"/>
      <c r="C239" s="60"/>
      <c r="D239" s="145"/>
      <c r="E239" s="2"/>
      <c r="F239" s="2"/>
      <c r="G239" s="2"/>
      <c r="H239" s="2"/>
      <c r="I239" s="2"/>
      <c r="J239" s="2"/>
      <c r="K239" s="2"/>
      <c r="L239" s="2"/>
      <c r="M239" s="2"/>
      <c r="N239" s="2"/>
      <c r="O239" s="2"/>
      <c r="P239" s="2"/>
      <c r="Q239" s="2"/>
      <c r="R239" s="2"/>
      <c r="S239" s="2"/>
      <c r="T239" s="2"/>
      <c r="U239" s="2"/>
      <c r="V239" s="2"/>
      <c r="W239" s="2"/>
      <c r="X239" s="2"/>
      <c r="Y239" s="2"/>
      <c r="Z239" s="2"/>
      <c r="AA239" s="2"/>
      <c r="AB239" s="2"/>
      <c r="AC239" s="2"/>
      <c r="AD239" s="2"/>
      <c r="AE239" s="2"/>
    </row>
    <row r="240" spans="1:31">
      <c r="A240" s="36"/>
      <c r="B240" s="60"/>
      <c r="C240" s="60"/>
      <c r="D240" s="145"/>
      <c r="E240" s="2"/>
      <c r="F240" s="2"/>
      <c r="G240" s="2"/>
      <c r="H240" s="2"/>
      <c r="I240" s="2"/>
      <c r="J240" s="2"/>
      <c r="K240" s="2"/>
      <c r="L240" s="2"/>
      <c r="M240" s="2"/>
      <c r="N240" s="2"/>
      <c r="O240" s="2"/>
      <c r="P240" s="2"/>
      <c r="Q240" s="2"/>
      <c r="R240" s="2"/>
      <c r="S240" s="2"/>
      <c r="T240" s="2"/>
      <c r="U240" s="2"/>
      <c r="V240" s="2"/>
      <c r="W240" s="2"/>
      <c r="X240" s="2"/>
      <c r="Y240" s="2"/>
      <c r="Z240" s="2"/>
      <c r="AA240" s="2"/>
      <c r="AB240" s="2"/>
      <c r="AC240" s="2"/>
      <c r="AD240" s="2"/>
      <c r="AE240" s="2"/>
    </row>
    <row r="241" spans="1:31">
      <c r="A241" s="36"/>
      <c r="B241" s="60"/>
      <c r="C241" s="60"/>
      <c r="D241" s="145"/>
      <c r="E241" s="2"/>
      <c r="F241" s="2"/>
      <c r="G241" s="2"/>
      <c r="H241" s="2"/>
      <c r="I241" s="2"/>
      <c r="J241" s="2"/>
      <c r="K241" s="2"/>
      <c r="L241" s="2"/>
      <c r="M241" s="2"/>
      <c r="N241" s="2"/>
      <c r="O241" s="2"/>
      <c r="P241" s="2"/>
      <c r="Q241" s="2"/>
      <c r="R241" s="2"/>
      <c r="S241" s="2"/>
      <c r="T241" s="2"/>
      <c r="U241" s="2"/>
      <c r="V241" s="2"/>
      <c r="W241" s="2"/>
      <c r="X241" s="2"/>
      <c r="Y241" s="2"/>
      <c r="Z241" s="2"/>
      <c r="AA241" s="2"/>
      <c r="AB241" s="2"/>
      <c r="AC241" s="2"/>
      <c r="AD241" s="2"/>
      <c r="AE241" s="2"/>
    </row>
    <row r="242" spans="1:31" ht="13.5" customHeight="1">
      <c r="A242" s="5" t="s">
        <v>176</v>
      </c>
      <c r="B242" s="5"/>
      <c r="C242" s="5"/>
      <c r="D242" s="5"/>
      <c r="E242" s="5"/>
      <c r="F242" s="5"/>
      <c r="G242" s="5"/>
      <c r="H242" s="5"/>
      <c r="I242" s="2"/>
      <c r="J242" s="2"/>
      <c r="K242" s="2"/>
      <c r="L242" s="2"/>
      <c r="M242" s="2"/>
      <c r="N242" s="2"/>
      <c r="O242" s="2"/>
      <c r="P242" s="2"/>
      <c r="Q242" s="2"/>
      <c r="R242" s="2"/>
      <c r="S242" s="2"/>
      <c r="T242" s="2"/>
      <c r="U242" s="2"/>
      <c r="V242" s="2"/>
      <c r="W242" s="2"/>
      <c r="X242" s="2"/>
      <c r="Y242" s="2"/>
      <c r="Z242" s="2"/>
      <c r="AA242" s="2"/>
      <c r="AB242" s="2"/>
      <c r="AC242" s="2"/>
      <c r="AD242" s="2"/>
      <c r="AE242" s="2"/>
    </row>
    <row r="243" spans="1:31" ht="13.5" customHeight="1">
      <c r="A243" s="5"/>
      <c r="B243" s="5"/>
      <c r="C243" s="5"/>
      <c r="D243" s="5"/>
      <c r="E243" s="5"/>
      <c r="F243" s="5"/>
      <c r="G243" s="5"/>
      <c r="H243" s="5"/>
      <c r="I243" s="2"/>
      <c r="J243" s="2"/>
      <c r="K243" s="2"/>
      <c r="L243" s="2"/>
      <c r="M243" s="2"/>
      <c r="N243" s="2"/>
      <c r="O243" s="2"/>
      <c r="P243" s="2"/>
      <c r="Q243" s="2"/>
      <c r="R243" s="2"/>
      <c r="S243" s="2"/>
      <c r="T243" s="2"/>
      <c r="U243" s="2"/>
      <c r="V243" s="2"/>
      <c r="W243" s="2"/>
      <c r="X243" s="2"/>
      <c r="Y243" s="2"/>
      <c r="Z243" s="2"/>
      <c r="AA243" s="2"/>
      <c r="AB243" s="2"/>
      <c r="AC243" s="2"/>
      <c r="AD243" s="2"/>
      <c r="AE243" s="2"/>
    </row>
    <row r="244" spans="1:31" ht="17.25" customHeight="1">
      <c r="A244" s="5" t="s">
        <v>177</v>
      </c>
      <c r="B244" s="5"/>
      <c r="C244" s="5"/>
      <c r="D244" s="5"/>
      <c r="E244" s="5"/>
      <c r="F244" s="2"/>
      <c r="G244" s="2"/>
      <c r="H244" s="2"/>
      <c r="I244" s="2"/>
      <c r="J244" s="2"/>
      <c r="K244" s="2"/>
      <c r="L244" s="2"/>
      <c r="M244" s="2"/>
      <c r="N244" s="2"/>
      <c r="O244" s="2"/>
      <c r="P244" s="2"/>
      <c r="Q244" s="2"/>
      <c r="R244" s="2"/>
      <c r="S244" s="2"/>
      <c r="T244" s="2"/>
      <c r="U244" s="2"/>
      <c r="V244" s="2"/>
      <c r="W244" s="2"/>
      <c r="X244" s="2"/>
      <c r="Y244" s="2"/>
      <c r="Z244" s="2"/>
      <c r="AA244" s="2"/>
      <c r="AB244" s="2"/>
      <c r="AC244" s="2"/>
      <c r="AD244" s="2"/>
      <c r="AE244" s="2"/>
    </row>
    <row r="245" spans="1:31" ht="13.5" customHeight="1">
      <c r="A245" s="2" t="s">
        <v>178</v>
      </c>
      <c r="B245" s="5"/>
      <c r="C245" s="5"/>
      <c r="D245" s="5"/>
      <c r="E245" s="5"/>
      <c r="F245" s="5"/>
      <c r="G245" s="5"/>
      <c r="H245" s="5"/>
      <c r="I245" s="2"/>
      <c r="J245" s="2"/>
      <c r="K245" s="2"/>
      <c r="L245" s="2"/>
      <c r="M245" s="2"/>
      <c r="N245" s="2"/>
      <c r="O245" s="2"/>
      <c r="P245" s="2"/>
      <c r="Q245" s="2"/>
      <c r="R245" s="2"/>
      <c r="S245" s="2"/>
      <c r="T245" s="2"/>
      <c r="U245" s="2"/>
      <c r="V245" s="2"/>
      <c r="W245" s="2"/>
      <c r="X245" s="2"/>
      <c r="Y245" s="2"/>
      <c r="Z245" s="2"/>
      <c r="AA245" s="2"/>
      <c r="AB245" s="2"/>
      <c r="AC245" s="2"/>
      <c r="AD245" s="2"/>
      <c r="AE245" s="2"/>
    </row>
    <row r="246" spans="1:31" ht="18">
      <c r="A246" s="66" t="s">
        <v>239</v>
      </c>
      <c r="B246" s="97"/>
      <c r="C246" s="97"/>
      <c r="D246" s="97"/>
      <c r="E246" s="97"/>
      <c r="F246" s="97"/>
      <c r="G246" s="97"/>
      <c r="H246" s="97"/>
      <c r="I246" s="97"/>
      <c r="J246" s="97"/>
      <c r="K246" s="97"/>
      <c r="L246" s="97"/>
      <c r="M246" s="280">
        <f>IFERROR(H73+H118,0)</f>
        <v>0</v>
      </c>
      <c r="N246" s="233"/>
      <c r="O246" s="2"/>
      <c r="P246" s="2"/>
      <c r="Q246" s="2"/>
      <c r="R246" s="2"/>
      <c r="S246" s="2"/>
      <c r="T246" s="2"/>
      <c r="U246" s="2"/>
      <c r="V246" s="2"/>
      <c r="W246" s="2"/>
      <c r="X246" s="2"/>
      <c r="Y246" s="2"/>
      <c r="Z246" s="2"/>
      <c r="AA246" s="2"/>
      <c r="AB246" s="2"/>
      <c r="AC246" s="2"/>
      <c r="AD246" s="2"/>
      <c r="AE246" s="2"/>
    </row>
    <row r="247" spans="1:31" s="3" customFormat="1" ht="13.5" customHeight="1">
      <c r="A247" s="67" t="s">
        <v>157</v>
      </c>
      <c r="B247" s="67"/>
      <c r="C247" s="67"/>
      <c r="D247" s="67"/>
      <c r="E247" s="67"/>
      <c r="F247" s="67"/>
      <c r="G247" s="67"/>
      <c r="H247" s="67"/>
      <c r="I247" s="67"/>
      <c r="J247" s="67"/>
      <c r="K247" s="67"/>
      <c r="L247" s="67"/>
      <c r="M247" s="67"/>
      <c r="N247" s="67"/>
      <c r="O247" s="67"/>
      <c r="P247" s="67"/>
      <c r="Q247" s="67"/>
      <c r="R247" s="67"/>
      <c r="S247" s="67"/>
      <c r="T247" s="67"/>
      <c r="U247" s="67"/>
      <c r="V247" s="67"/>
      <c r="W247" s="67"/>
      <c r="X247" s="67"/>
      <c r="Y247" s="67"/>
      <c r="Z247" s="11"/>
      <c r="AA247" s="11"/>
      <c r="AB247" s="11"/>
      <c r="AC247" s="11"/>
      <c r="AD247" s="11"/>
      <c r="AE247" s="11"/>
    </row>
    <row r="248" spans="1:31" s="3" customFormat="1" ht="15">
      <c r="A248" s="67"/>
      <c r="B248" s="67"/>
      <c r="C248" s="67"/>
      <c r="D248" s="67"/>
      <c r="E248" s="67"/>
      <c r="F248" s="67"/>
      <c r="G248" s="67"/>
      <c r="H248" s="67"/>
      <c r="I248" s="67"/>
      <c r="J248" s="67"/>
      <c r="K248" s="67"/>
      <c r="L248" s="67"/>
      <c r="M248" s="281"/>
      <c r="N248" s="268"/>
      <c r="O248" s="11"/>
      <c r="P248" s="11"/>
      <c r="Q248" s="11"/>
      <c r="R248" s="11"/>
      <c r="S248" s="11"/>
      <c r="T248" s="11"/>
      <c r="U248" s="11"/>
      <c r="V248" s="11"/>
      <c r="W248" s="11"/>
      <c r="X248" s="11"/>
      <c r="Y248" s="11"/>
      <c r="Z248" s="11"/>
      <c r="AA248" s="11"/>
      <c r="AB248" s="11"/>
      <c r="AC248" s="11"/>
      <c r="AD248" s="11"/>
      <c r="AE248" s="11"/>
    </row>
    <row r="249" spans="1:31" ht="18">
      <c r="A249" s="66" t="s">
        <v>240</v>
      </c>
      <c r="B249" s="97"/>
      <c r="C249" s="97"/>
      <c r="D249" s="97"/>
      <c r="E249" s="97"/>
      <c r="F249" s="97"/>
      <c r="G249" s="97"/>
      <c r="H249" s="97"/>
      <c r="I249" s="97"/>
      <c r="J249" s="97"/>
      <c r="K249" s="97"/>
      <c r="L249" s="97"/>
      <c r="M249" s="280">
        <f>IF(K4="",0,I134+H154+AD152+O172+Q190+D201+I211+I222+C236)</f>
        <v>0</v>
      </c>
      <c r="N249" s="233"/>
      <c r="O249" s="2"/>
      <c r="P249" s="2"/>
      <c r="Q249" s="2"/>
      <c r="R249" s="2"/>
      <c r="S249" s="2"/>
      <c r="T249" s="2"/>
      <c r="U249" s="2"/>
      <c r="V249" s="2"/>
      <c r="W249" s="2"/>
      <c r="X249" s="2"/>
      <c r="Y249" s="2"/>
      <c r="Z249" s="2"/>
      <c r="AA249" s="2"/>
      <c r="AB249" s="2"/>
      <c r="AC249" s="2"/>
      <c r="AD249" s="2"/>
      <c r="AE249" s="2"/>
    </row>
    <row r="250" spans="1:31" ht="17.25">
      <c r="A250" s="68"/>
      <c r="B250" s="68"/>
      <c r="C250" s="68"/>
      <c r="D250" s="68"/>
      <c r="E250" s="68"/>
      <c r="F250" s="68"/>
      <c r="G250" s="68"/>
      <c r="H250" s="68"/>
      <c r="I250" s="68"/>
      <c r="J250" s="68"/>
      <c r="K250" s="68"/>
      <c r="L250" s="68"/>
      <c r="M250" s="281"/>
      <c r="N250" s="268"/>
      <c r="O250" s="2"/>
      <c r="P250" s="2"/>
      <c r="Q250" s="2"/>
      <c r="R250" s="2"/>
      <c r="S250" s="2"/>
      <c r="T250" s="2"/>
      <c r="U250" s="2"/>
      <c r="V250" s="2"/>
      <c r="W250" s="2"/>
      <c r="X250" s="2"/>
      <c r="Y250" s="2"/>
      <c r="Z250" s="2"/>
      <c r="AA250" s="2"/>
      <c r="AB250" s="2"/>
      <c r="AC250" s="2"/>
      <c r="AD250" s="2"/>
      <c r="AE250" s="2"/>
    </row>
    <row r="251" spans="1:31">
      <c r="A251" s="36"/>
      <c r="B251" s="98"/>
      <c r="C251" s="98"/>
      <c r="D251" s="145"/>
      <c r="E251" s="2"/>
      <c r="F251" s="2"/>
      <c r="G251" s="2"/>
      <c r="H251" s="2"/>
      <c r="I251" s="2"/>
      <c r="J251" s="2"/>
      <c r="K251" s="2"/>
      <c r="L251" s="2"/>
      <c r="M251" s="2"/>
      <c r="N251" s="2"/>
      <c r="O251" s="2"/>
      <c r="P251" s="2"/>
      <c r="Q251" s="2"/>
      <c r="R251" s="2"/>
      <c r="S251" s="2"/>
      <c r="T251" s="2"/>
      <c r="U251" s="2"/>
      <c r="V251" s="2"/>
      <c r="W251" s="2"/>
      <c r="X251" s="2"/>
      <c r="Y251" s="2"/>
      <c r="Z251" s="2"/>
      <c r="AA251" s="2"/>
      <c r="AB251" s="2"/>
      <c r="AC251" s="2"/>
      <c r="AD251" s="2"/>
      <c r="AE251" s="2"/>
    </row>
    <row r="252" spans="1:31" ht="17.25">
      <c r="A252" s="46" t="s">
        <v>152</v>
      </c>
      <c r="B252" s="9"/>
    </row>
    <row r="253" spans="1:31" ht="14.25" customHeight="1">
      <c r="A253" s="29" t="s">
        <v>313</v>
      </c>
      <c r="B253" s="9"/>
    </row>
    <row r="254" spans="1:31" ht="15">
      <c r="A254" s="1" t="s">
        <v>35</v>
      </c>
      <c r="H254" s="9" t="s">
        <v>154</v>
      </c>
      <c r="N254" s="1" t="s">
        <v>110</v>
      </c>
      <c r="Y254" s="9" t="s">
        <v>33</v>
      </c>
    </row>
    <row r="255" spans="1:31" ht="14.25">
      <c r="A255" s="69"/>
      <c r="B255" s="17" t="s">
        <v>111</v>
      </c>
      <c r="C255" s="17"/>
      <c r="D255" s="154" t="s">
        <v>64</v>
      </c>
      <c r="E255" s="174">
        <f>K4</f>
        <v>0</v>
      </c>
      <c r="F255" s="174"/>
      <c r="G255" s="154" t="s">
        <v>112</v>
      </c>
      <c r="H255" s="217" t="s">
        <v>244</v>
      </c>
      <c r="I255" s="235"/>
      <c r="J255" s="235"/>
      <c r="K255" s="257"/>
      <c r="M255" s="69"/>
      <c r="N255" s="293"/>
      <c r="O255" s="308" t="s">
        <v>10</v>
      </c>
      <c r="P255" s="308"/>
      <c r="Q255" s="308"/>
      <c r="R255" s="308"/>
      <c r="S255" s="308"/>
      <c r="T255" s="154" t="s">
        <v>64</v>
      </c>
      <c r="U255" s="174">
        <f>K4</f>
        <v>0</v>
      </c>
      <c r="V255" s="174"/>
      <c r="W255" s="174"/>
      <c r="X255" s="154" t="s">
        <v>64</v>
      </c>
      <c r="Y255" s="217" t="s">
        <v>8</v>
      </c>
      <c r="Z255" s="235"/>
      <c r="AA255" s="235"/>
      <c r="AB255" s="235"/>
      <c r="AC255" s="235"/>
      <c r="AD255" s="257"/>
    </row>
    <row r="256" spans="1:31" ht="14.25">
      <c r="A256" s="70"/>
      <c r="B256" s="99" t="s">
        <v>262</v>
      </c>
      <c r="C256" s="99"/>
      <c r="D256" s="154"/>
      <c r="E256" s="175">
        <f>P8</f>
        <v>0</v>
      </c>
      <c r="F256" s="175"/>
      <c r="G256" s="154"/>
      <c r="H256" s="338">
        <f>IFERROR(E255/E256,0)</f>
        <v>0</v>
      </c>
      <c r="I256" s="339"/>
      <c r="J256" s="339"/>
      <c r="K256" s="353"/>
      <c r="N256" s="294"/>
      <c r="O256" s="116" t="s">
        <v>116</v>
      </c>
      <c r="P256" s="116"/>
      <c r="Q256" s="116"/>
      <c r="R256" s="116"/>
      <c r="S256" s="116"/>
      <c r="T256" s="154"/>
      <c r="U256" s="331">
        <f>AE8</f>
        <v>0</v>
      </c>
      <c r="V256" s="331"/>
      <c r="W256" s="331"/>
      <c r="X256" s="154"/>
      <c r="Y256" s="338">
        <f>IFERROR(U255/U256,0)</f>
        <v>0</v>
      </c>
      <c r="Z256" s="339"/>
      <c r="AA256" s="339"/>
      <c r="AB256" s="339"/>
      <c r="AC256" s="339"/>
      <c r="AD256" s="353"/>
    </row>
    <row r="257" spans="1:30">
      <c r="A257" s="71"/>
      <c r="B257" s="71"/>
      <c r="C257" s="71"/>
      <c r="D257" s="71"/>
      <c r="E257" s="71"/>
      <c r="F257" s="71"/>
      <c r="G257" s="71"/>
      <c r="H257" s="71"/>
      <c r="I257" s="71"/>
      <c r="J257" s="71"/>
      <c r="K257" s="71"/>
    </row>
    <row r="258" spans="1:30" ht="14.25" customHeight="1">
      <c r="A258" s="29" t="s">
        <v>158</v>
      </c>
      <c r="B258" s="9"/>
    </row>
    <row r="259" spans="1:30" ht="15">
      <c r="A259" s="1" t="s">
        <v>35</v>
      </c>
      <c r="H259" s="9" t="s">
        <v>159</v>
      </c>
      <c r="N259" s="1" t="s">
        <v>110</v>
      </c>
      <c r="Y259" s="9" t="s">
        <v>33</v>
      </c>
    </row>
    <row r="260" spans="1:30" ht="14.25">
      <c r="A260" s="69"/>
      <c r="B260" s="17" t="s">
        <v>111</v>
      </c>
      <c r="C260" s="17"/>
      <c r="D260" s="154" t="s">
        <v>64</v>
      </c>
      <c r="E260" s="174">
        <f>K4</f>
        <v>0</v>
      </c>
      <c r="F260" s="174"/>
      <c r="G260" s="154" t="s">
        <v>112</v>
      </c>
      <c r="H260" s="217" t="s">
        <v>244</v>
      </c>
      <c r="I260" s="235"/>
      <c r="J260" s="235"/>
      <c r="K260" s="257"/>
      <c r="M260" s="69"/>
      <c r="N260" s="293"/>
      <c r="O260" s="308" t="s">
        <v>10</v>
      </c>
      <c r="P260" s="308"/>
      <c r="Q260" s="308"/>
      <c r="R260" s="308"/>
      <c r="S260" s="308"/>
      <c r="T260" s="154" t="s">
        <v>64</v>
      </c>
      <c r="U260" s="174">
        <f>K4</f>
        <v>0</v>
      </c>
      <c r="V260" s="174"/>
      <c r="W260" s="174"/>
      <c r="X260" s="154" t="s">
        <v>64</v>
      </c>
      <c r="Y260" s="217" t="s">
        <v>8</v>
      </c>
      <c r="Z260" s="235"/>
      <c r="AA260" s="235"/>
      <c r="AB260" s="235"/>
      <c r="AC260" s="235"/>
      <c r="AD260" s="257"/>
    </row>
    <row r="261" spans="1:30" ht="14.25">
      <c r="A261" s="70"/>
      <c r="B261" s="100" t="s">
        <v>241</v>
      </c>
      <c r="C261" s="100"/>
      <c r="D261" s="154"/>
      <c r="E261" s="175">
        <f>P8-M249</f>
        <v>0</v>
      </c>
      <c r="F261" s="175"/>
      <c r="G261" s="154"/>
      <c r="H261" s="338">
        <f>IFERROR(E260/E261,0)</f>
        <v>0</v>
      </c>
      <c r="I261" s="339"/>
      <c r="J261" s="339"/>
      <c r="K261" s="353"/>
      <c r="N261" s="294"/>
      <c r="O261" s="309" t="s">
        <v>285</v>
      </c>
      <c r="P261" s="309"/>
      <c r="Q261" s="309"/>
      <c r="R261" s="309"/>
      <c r="S261" s="309"/>
      <c r="T261" s="154"/>
      <c r="U261" s="331">
        <f>AE8-(I150+AB150+AB151)</f>
        <v>0</v>
      </c>
      <c r="V261" s="331"/>
      <c r="W261" s="331"/>
      <c r="X261" s="154"/>
      <c r="Y261" s="338">
        <f>IFERROR(U260/U261,0)</f>
        <v>0</v>
      </c>
      <c r="Z261" s="339"/>
      <c r="AA261" s="339"/>
      <c r="AB261" s="339"/>
      <c r="AC261" s="339"/>
      <c r="AD261" s="353"/>
    </row>
    <row r="262" spans="1:30">
      <c r="A262" s="72"/>
      <c r="B262" s="101"/>
      <c r="C262" s="101"/>
      <c r="D262" s="72"/>
      <c r="E262" s="72"/>
      <c r="F262" s="72"/>
      <c r="G262" s="72"/>
      <c r="H262" s="72"/>
      <c r="I262" s="72"/>
      <c r="J262" s="72"/>
      <c r="K262" s="259"/>
    </row>
    <row r="263" spans="1:30">
      <c r="A263" s="2"/>
      <c r="B263" s="2"/>
      <c r="C263" s="2"/>
      <c r="D263" s="2"/>
      <c r="E263" s="2"/>
      <c r="F263" s="2"/>
      <c r="G263" s="2"/>
      <c r="H263" s="2"/>
      <c r="I263" s="2"/>
      <c r="J263" s="2"/>
      <c r="K263" s="2"/>
      <c r="L263" s="2"/>
      <c r="M263" s="2"/>
      <c r="N263" s="2"/>
      <c r="O263" s="2"/>
      <c r="P263" s="2"/>
      <c r="Q263" s="2"/>
      <c r="R263" s="2"/>
      <c r="S263" s="2"/>
      <c r="T263" s="2"/>
      <c r="U263" s="2"/>
      <c r="V263" s="2"/>
      <c r="W263" s="2"/>
    </row>
  </sheetData>
  <mergeCells count="373">
    <mergeCell ref="A1:AD1"/>
    <mergeCell ref="A2:N2"/>
    <mergeCell ref="A3:B3"/>
    <mergeCell ref="B4:E4"/>
    <mergeCell ref="H4:J4"/>
    <mergeCell ref="V4:AE4"/>
    <mergeCell ref="V5:X5"/>
    <mergeCell ref="Y5:Z5"/>
    <mergeCell ref="AA5:AC5"/>
    <mergeCell ref="N6:O6"/>
    <mergeCell ref="P6:U6"/>
    <mergeCell ref="V6:X6"/>
    <mergeCell ref="Y6:Z6"/>
    <mergeCell ref="AA6:AC6"/>
    <mergeCell ref="B7:K7"/>
    <mergeCell ref="N7:O7"/>
    <mergeCell ref="P7:U7"/>
    <mergeCell ref="V7:X7"/>
    <mergeCell ref="Y7:Z7"/>
    <mergeCell ref="AA7:AC7"/>
    <mergeCell ref="N8:O8"/>
    <mergeCell ref="P8:U8"/>
    <mergeCell ref="V8:X8"/>
    <mergeCell ref="Y8:Z8"/>
    <mergeCell ref="AA8:AD8"/>
    <mergeCell ref="A20:F20"/>
    <mergeCell ref="A21:E21"/>
    <mergeCell ref="A23:B23"/>
    <mergeCell ref="G23:H23"/>
    <mergeCell ref="A24:B24"/>
    <mergeCell ref="A25:B25"/>
    <mergeCell ref="A26:B26"/>
    <mergeCell ref="B31:C31"/>
    <mergeCell ref="D31:E31"/>
    <mergeCell ref="F31:G31"/>
    <mergeCell ref="H31:I31"/>
    <mergeCell ref="J31:L31"/>
    <mergeCell ref="B32:C32"/>
    <mergeCell ref="D32:E32"/>
    <mergeCell ref="F32:G32"/>
    <mergeCell ref="H32:I32"/>
    <mergeCell ref="J32:L32"/>
    <mergeCell ref="B33:C33"/>
    <mergeCell ref="D33:E33"/>
    <mergeCell ref="F33:G33"/>
    <mergeCell ref="H33:I33"/>
    <mergeCell ref="J33:L33"/>
    <mergeCell ref="B34:C34"/>
    <mergeCell ref="D34:E34"/>
    <mergeCell ref="F34:G34"/>
    <mergeCell ref="H34:I34"/>
    <mergeCell ref="J34:L34"/>
    <mergeCell ref="B35:C35"/>
    <mergeCell ref="D35:E35"/>
    <mergeCell ref="F35:G35"/>
    <mergeCell ref="H35:I35"/>
    <mergeCell ref="J35:L35"/>
    <mergeCell ref="H36:I36"/>
    <mergeCell ref="J36:L36"/>
    <mergeCell ref="B39:C39"/>
    <mergeCell ref="D39:E39"/>
    <mergeCell ref="F39:G39"/>
    <mergeCell ref="H39:I39"/>
    <mergeCell ref="J39:L39"/>
    <mergeCell ref="B40:C40"/>
    <mergeCell ref="D40:E40"/>
    <mergeCell ref="F40:G40"/>
    <mergeCell ref="H40:I40"/>
    <mergeCell ref="J40:L40"/>
    <mergeCell ref="B41:C41"/>
    <mergeCell ref="D41:E41"/>
    <mergeCell ref="F41:G41"/>
    <mergeCell ref="H41:I41"/>
    <mergeCell ref="J41:L41"/>
    <mergeCell ref="B42:C42"/>
    <mergeCell ref="D42:E42"/>
    <mergeCell ref="F42:G42"/>
    <mergeCell ref="H42:I42"/>
    <mergeCell ref="J42:L42"/>
    <mergeCell ref="B43:C43"/>
    <mergeCell ref="D43:E43"/>
    <mergeCell ref="F43:G43"/>
    <mergeCell ref="H43:I43"/>
    <mergeCell ref="J43:L43"/>
    <mergeCell ref="H44:I44"/>
    <mergeCell ref="J44:L44"/>
    <mergeCell ref="B48:C48"/>
    <mergeCell ref="D48:E48"/>
    <mergeCell ref="F48:G48"/>
    <mergeCell ref="H48:I48"/>
    <mergeCell ref="J48:L48"/>
    <mergeCell ref="B49:C49"/>
    <mergeCell ref="D49:E49"/>
    <mergeCell ref="F49:G49"/>
    <mergeCell ref="H49:I49"/>
    <mergeCell ref="J49:L49"/>
    <mergeCell ref="B50:C50"/>
    <mergeCell ref="D50:E50"/>
    <mergeCell ref="F50:G50"/>
    <mergeCell ref="H50:I50"/>
    <mergeCell ref="J50:L50"/>
    <mergeCell ref="B51:C51"/>
    <mergeCell ref="D51:E51"/>
    <mergeCell ref="F51:G51"/>
    <mergeCell ref="H51:I51"/>
    <mergeCell ref="J51:L51"/>
    <mergeCell ref="B52:C52"/>
    <mergeCell ref="D52:E52"/>
    <mergeCell ref="F52:G52"/>
    <mergeCell ref="H52:I52"/>
    <mergeCell ref="J52:L52"/>
    <mergeCell ref="H53:I53"/>
    <mergeCell ref="J53:L53"/>
    <mergeCell ref="B57:C57"/>
    <mergeCell ref="D57:E57"/>
    <mergeCell ref="F57:G57"/>
    <mergeCell ref="H57:I57"/>
    <mergeCell ref="J57:L57"/>
    <mergeCell ref="B58:C58"/>
    <mergeCell ref="D58:E58"/>
    <mergeCell ref="F58:G58"/>
    <mergeCell ref="H58:I58"/>
    <mergeCell ref="J58:L58"/>
    <mergeCell ref="B59:C59"/>
    <mergeCell ref="D59:E59"/>
    <mergeCell ref="F59:G59"/>
    <mergeCell ref="H59:I59"/>
    <mergeCell ref="J59:L59"/>
    <mergeCell ref="B60:C60"/>
    <mergeCell ref="D60:E60"/>
    <mergeCell ref="F60:G60"/>
    <mergeCell ref="H60:I60"/>
    <mergeCell ref="J60:L60"/>
    <mergeCell ref="B61:C61"/>
    <mergeCell ref="D61:E61"/>
    <mergeCell ref="F61:G61"/>
    <mergeCell ref="H61:I61"/>
    <mergeCell ref="J61:L61"/>
    <mergeCell ref="H62:I62"/>
    <mergeCell ref="J62:L62"/>
    <mergeCell ref="B66:C66"/>
    <mergeCell ref="D66:E66"/>
    <mergeCell ref="F66:G66"/>
    <mergeCell ref="H66:I66"/>
    <mergeCell ref="J66:L66"/>
    <mergeCell ref="B67:C67"/>
    <mergeCell ref="D67:E67"/>
    <mergeCell ref="F67:G67"/>
    <mergeCell ref="H67:I67"/>
    <mergeCell ref="J67:L67"/>
    <mergeCell ref="B68:C68"/>
    <mergeCell ref="D68:E68"/>
    <mergeCell ref="F68:G68"/>
    <mergeCell ref="H68:I68"/>
    <mergeCell ref="J68:L68"/>
    <mergeCell ref="B69:C69"/>
    <mergeCell ref="D69:E69"/>
    <mergeCell ref="F69:G69"/>
    <mergeCell ref="H69:I69"/>
    <mergeCell ref="J69:L69"/>
    <mergeCell ref="B70:C70"/>
    <mergeCell ref="D70:E70"/>
    <mergeCell ref="F70:G70"/>
    <mergeCell ref="H70:I70"/>
    <mergeCell ref="J70:L70"/>
    <mergeCell ref="H71:I71"/>
    <mergeCell ref="J71:L71"/>
    <mergeCell ref="C73:G73"/>
    <mergeCell ref="A76:K76"/>
    <mergeCell ref="B84:C84"/>
    <mergeCell ref="D84:F84"/>
    <mergeCell ref="H84:J84"/>
    <mergeCell ref="M84:O84"/>
    <mergeCell ref="P84:Q84"/>
    <mergeCell ref="B85:C85"/>
    <mergeCell ref="D85:F85"/>
    <mergeCell ref="B86:C86"/>
    <mergeCell ref="D86:F86"/>
    <mergeCell ref="B87:C87"/>
    <mergeCell ref="D87:F87"/>
    <mergeCell ref="B88:C88"/>
    <mergeCell ref="D88:F88"/>
    <mergeCell ref="B89:C89"/>
    <mergeCell ref="D89:F89"/>
    <mergeCell ref="A91:C91"/>
    <mergeCell ref="E91:F91"/>
    <mergeCell ref="H91:K91"/>
    <mergeCell ref="A92:C92"/>
    <mergeCell ref="E92:F92"/>
    <mergeCell ref="H92:K92"/>
    <mergeCell ref="B96:C96"/>
    <mergeCell ref="D96:F96"/>
    <mergeCell ref="H96:J96"/>
    <mergeCell ref="M96:O96"/>
    <mergeCell ref="P96:Q96"/>
    <mergeCell ref="B97:C97"/>
    <mergeCell ref="D97:F97"/>
    <mergeCell ref="B98:C98"/>
    <mergeCell ref="D98:F98"/>
    <mergeCell ref="B99:C99"/>
    <mergeCell ref="D99:F99"/>
    <mergeCell ref="B100:C100"/>
    <mergeCell ref="D100:F100"/>
    <mergeCell ref="B101:C101"/>
    <mergeCell ref="D101:F101"/>
    <mergeCell ref="A103:C103"/>
    <mergeCell ref="E103:F103"/>
    <mergeCell ref="H103:K103"/>
    <mergeCell ref="A104:C104"/>
    <mergeCell ref="E104:F104"/>
    <mergeCell ref="H104:K104"/>
    <mergeCell ref="B108:C108"/>
    <mergeCell ref="D108:F108"/>
    <mergeCell ref="H108:J108"/>
    <mergeCell ref="M108:O108"/>
    <mergeCell ref="P108:Q108"/>
    <mergeCell ref="B109:C109"/>
    <mergeCell ref="D109:F109"/>
    <mergeCell ref="B110:C110"/>
    <mergeCell ref="D110:F110"/>
    <mergeCell ref="B111:C111"/>
    <mergeCell ref="D111:F111"/>
    <mergeCell ref="B112:C112"/>
    <mergeCell ref="D112:F112"/>
    <mergeCell ref="B113:C113"/>
    <mergeCell ref="D113:F113"/>
    <mergeCell ref="A115:C115"/>
    <mergeCell ref="E115:F115"/>
    <mergeCell ref="H115:K115"/>
    <mergeCell ref="A116:C116"/>
    <mergeCell ref="E116:F116"/>
    <mergeCell ref="H116:K116"/>
    <mergeCell ref="C118:G118"/>
    <mergeCell ref="G127:H127"/>
    <mergeCell ref="A128:B128"/>
    <mergeCell ref="D128:E128"/>
    <mergeCell ref="A129:B129"/>
    <mergeCell ref="D129:E129"/>
    <mergeCell ref="A133:B133"/>
    <mergeCell ref="D133:E133"/>
    <mergeCell ref="I133:K133"/>
    <mergeCell ref="A134:B134"/>
    <mergeCell ref="D134:E134"/>
    <mergeCell ref="I134:K134"/>
    <mergeCell ref="A142:B142"/>
    <mergeCell ref="I142:K142"/>
    <mergeCell ref="AA142:AB142"/>
    <mergeCell ref="AC142:AD142"/>
    <mergeCell ref="A143:B143"/>
    <mergeCell ref="I143:K143"/>
    <mergeCell ref="AA143:AB143"/>
    <mergeCell ref="AC143:AD143"/>
    <mergeCell ref="A144:B144"/>
    <mergeCell ref="I144:K144"/>
    <mergeCell ref="AA144:AB144"/>
    <mergeCell ref="AC144:AD144"/>
    <mergeCell ref="E145:H145"/>
    <mergeCell ref="I145:K145"/>
    <mergeCell ref="AA145:AB145"/>
    <mergeCell ref="AC145:AD145"/>
    <mergeCell ref="A147:K147"/>
    <mergeCell ref="A148:G148"/>
    <mergeCell ref="I149:K149"/>
    <mergeCell ref="N149:O149"/>
    <mergeCell ref="AB149:AC149"/>
    <mergeCell ref="I150:K150"/>
    <mergeCell ref="N150:O150"/>
    <mergeCell ref="AB150:AC150"/>
    <mergeCell ref="N151:O151"/>
    <mergeCell ref="AB151:AC151"/>
    <mergeCell ref="A154:B154"/>
    <mergeCell ref="D154:F154"/>
    <mergeCell ref="H154:K154"/>
    <mergeCell ref="A172:B172"/>
    <mergeCell ref="D172:E172"/>
    <mergeCell ref="G172:I172"/>
    <mergeCell ref="K172:N172"/>
    <mergeCell ref="O172:P172"/>
    <mergeCell ref="A173:B173"/>
    <mergeCell ref="D173:E173"/>
    <mergeCell ref="G173:I173"/>
    <mergeCell ref="A174:B174"/>
    <mergeCell ref="D174:E174"/>
    <mergeCell ref="G174:I174"/>
    <mergeCell ref="A177:C177"/>
    <mergeCell ref="G177:I177"/>
    <mergeCell ref="A178:C178"/>
    <mergeCell ref="G178:I178"/>
    <mergeCell ref="H188:I188"/>
    <mergeCell ref="L188:M188"/>
    <mergeCell ref="N188:O188"/>
    <mergeCell ref="H189:I189"/>
    <mergeCell ref="L189:M189"/>
    <mergeCell ref="N189:O189"/>
    <mergeCell ref="H190:I190"/>
    <mergeCell ref="L190:M190"/>
    <mergeCell ref="N190:O190"/>
    <mergeCell ref="Q190:S190"/>
    <mergeCell ref="L191:M191"/>
    <mergeCell ref="N191:O191"/>
    <mergeCell ref="G211:H211"/>
    <mergeCell ref="A215:E215"/>
    <mergeCell ref="B216:C216"/>
    <mergeCell ref="D216:E216"/>
    <mergeCell ref="B217:C217"/>
    <mergeCell ref="D217:E217"/>
    <mergeCell ref="A218:F218"/>
    <mergeCell ref="A221:G221"/>
    <mergeCell ref="C222:D222"/>
    <mergeCell ref="G222:H222"/>
    <mergeCell ref="C223:D223"/>
    <mergeCell ref="C224:D224"/>
    <mergeCell ref="C225:D225"/>
    <mergeCell ref="C226:D226"/>
    <mergeCell ref="A235:B235"/>
    <mergeCell ref="C235:E235"/>
    <mergeCell ref="A236:B236"/>
    <mergeCell ref="C236:E236"/>
    <mergeCell ref="A246:L246"/>
    <mergeCell ref="M246:N246"/>
    <mergeCell ref="A247:Y247"/>
    <mergeCell ref="A249:L249"/>
    <mergeCell ref="M249:N249"/>
    <mergeCell ref="B255:C255"/>
    <mergeCell ref="E255:F255"/>
    <mergeCell ref="H255:K255"/>
    <mergeCell ref="O255:S255"/>
    <mergeCell ref="U255:W255"/>
    <mergeCell ref="Y255:AD255"/>
    <mergeCell ref="B256:C256"/>
    <mergeCell ref="E256:F256"/>
    <mergeCell ref="H256:K256"/>
    <mergeCell ref="O256:S256"/>
    <mergeCell ref="U256:W256"/>
    <mergeCell ref="Y256:AD256"/>
    <mergeCell ref="B260:C260"/>
    <mergeCell ref="E260:F260"/>
    <mergeCell ref="H260:K260"/>
    <mergeCell ref="O260:S260"/>
    <mergeCell ref="U260:W260"/>
    <mergeCell ref="Y260:AD260"/>
    <mergeCell ref="E261:F261"/>
    <mergeCell ref="H261:K261"/>
    <mergeCell ref="O261:S261"/>
    <mergeCell ref="U261:W261"/>
    <mergeCell ref="Y261:AD261"/>
    <mergeCell ref="A263:W263"/>
    <mergeCell ref="N4:U5"/>
    <mergeCell ref="A5:A6"/>
    <mergeCell ref="B5:K6"/>
    <mergeCell ref="O10:AE13"/>
    <mergeCell ref="A18:E19"/>
    <mergeCell ref="D143:D144"/>
    <mergeCell ref="F143:F144"/>
    <mergeCell ref="H143:H144"/>
    <mergeCell ref="A152:B153"/>
    <mergeCell ref="C152:C153"/>
    <mergeCell ref="D152:F153"/>
    <mergeCell ref="G152:G153"/>
    <mergeCell ref="H152:K153"/>
    <mergeCell ref="Q188:S189"/>
    <mergeCell ref="A201:C202"/>
    <mergeCell ref="D201:D202"/>
    <mergeCell ref="A242:H243"/>
    <mergeCell ref="D255:D256"/>
    <mergeCell ref="G255:G256"/>
    <mergeCell ref="T255:T256"/>
    <mergeCell ref="X255:X256"/>
    <mergeCell ref="D260:D261"/>
    <mergeCell ref="G260:G261"/>
    <mergeCell ref="T260:T261"/>
    <mergeCell ref="X260:X261"/>
    <mergeCell ref="B261:C262"/>
  </mergeCells>
  <phoneticPr fontId="1"/>
  <dataValidations count="1">
    <dataValidation type="list" allowBlank="1" showDropDown="0" showInputMessage="1" showErrorMessage="1" sqref="AF190:AF200 D189:D190 L189:L190 D211">
      <formula1>$AF$190:$AF$200</formula1>
    </dataValidation>
  </dataValidations>
  <pageMargins left="0.59055118110236227" right="0.23622047244094488" top="0.74803149606299213" bottom="0.74803149606299213" header="0.31496062992125984" footer="0.31496062992125984"/>
  <pageSetup paperSize="8" scale="70" fitToWidth="1" fitToHeight="1" orientation="landscape" usePrinterDefaults="1" cellComments="asDisplayed" r:id="rId1"/>
  <headerFooter>
    <oddFooter>&amp;C&amp;P</oddFooter>
  </headerFooter>
  <rowBreaks count="3" manualBreakCount="3">
    <brk id="74" max="30" man="1"/>
    <brk id="138" max="30" man="1"/>
    <brk id="206" max="30" man="1"/>
  </rowBreaks>
  <legacyDrawing r:id="rId2"/>
</worksheet>
</file>

<file path=xl/worksheets/sheet9.xml><?xml version="1.0" encoding="utf-8"?>
<worksheet xmlns:r="http://schemas.openxmlformats.org/officeDocument/2006/relationships" xmlns:mc="http://schemas.openxmlformats.org/markup-compatibility/2006" xmlns="http://schemas.openxmlformats.org/spreadsheetml/2006/main">
  <sheetPr>
    <tabColor theme="8" tint="0.4"/>
  </sheetPr>
  <dimension ref="A1:S206"/>
  <sheetViews>
    <sheetView view="pageBreakPreview" zoomScaleSheetLayoutView="100" workbookViewId="0">
      <selection sqref="A1:S1"/>
    </sheetView>
  </sheetViews>
  <sheetFormatPr defaultRowHeight="13.5"/>
  <cols>
    <col min="1" max="4" width="9" style="1" customWidth="1"/>
    <col min="5" max="10" width="9" style="17" customWidth="1"/>
    <col min="11" max="16384" width="9" style="1" customWidth="1"/>
  </cols>
  <sheetData>
    <row r="1" spans="1:19" ht="21">
      <c r="A1" s="4" t="s">
        <v>201</v>
      </c>
      <c r="B1" s="4"/>
      <c r="C1" s="4"/>
      <c r="D1" s="4"/>
      <c r="E1" s="4"/>
      <c r="F1" s="4"/>
      <c r="G1" s="4"/>
      <c r="H1" s="4"/>
      <c r="I1" s="4"/>
      <c r="J1" s="4"/>
      <c r="K1" s="4"/>
      <c r="L1" s="4"/>
      <c r="M1" s="4"/>
      <c r="N1" s="4"/>
      <c r="O1" s="4"/>
      <c r="P1" s="4"/>
      <c r="Q1" s="4"/>
      <c r="R1" s="4"/>
      <c r="S1" s="4"/>
    </row>
    <row r="2" spans="1:19">
      <c r="A2" s="29" t="s">
        <v>205</v>
      </c>
    </row>
    <row r="3" spans="1:19">
      <c r="A3" s="29" t="s">
        <v>84</v>
      </c>
    </row>
    <row r="4" spans="1:19">
      <c r="A4" s="5" t="s">
        <v>160</v>
      </c>
      <c r="B4" s="5"/>
      <c r="C4" s="5"/>
      <c r="D4" s="5"/>
      <c r="E4" s="5"/>
      <c r="F4" s="5"/>
    </row>
    <row r="5" spans="1:19">
      <c r="A5" s="5"/>
      <c r="B5" s="5"/>
      <c r="C5" s="5"/>
      <c r="D5" s="5"/>
      <c r="E5" s="5"/>
      <c r="F5" s="5"/>
    </row>
    <row r="6" spans="1:19" ht="17.25">
      <c r="A6" s="5" t="s">
        <v>163</v>
      </c>
      <c r="B6" s="5"/>
      <c r="C6" s="5"/>
      <c r="D6" s="5"/>
      <c r="E6" s="5"/>
      <c r="F6" s="5"/>
      <c r="G6" s="5"/>
    </row>
    <row r="8" spans="1:19" ht="13.5" customHeight="1">
      <c r="A8" s="220" t="s">
        <v>44</v>
      </c>
      <c r="B8" s="371"/>
      <c r="C8" s="374"/>
      <c r="D8" s="48">
        <f>簡易算定_年度1!$B$15</f>
        <v>0</v>
      </c>
      <c r="E8" s="48">
        <f>簡易算定_年度2!$B$15</f>
        <v>0</v>
      </c>
      <c r="F8" s="48">
        <f>簡易算定_年度3!$B$15</f>
        <v>0</v>
      </c>
      <c r="G8" s="48">
        <f>簡易算定_年度4!$B$15</f>
        <v>0</v>
      </c>
      <c r="H8" s="48">
        <f>簡易算定_年度5!$B$15</f>
        <v>0</v>
      </c>
      <c r="I8" s="48">
        <f>簡易算定_年度6!$B$15</f>
        <v>0</v>
      </c>
      <c r="J8" s="1"/>
    </row>
    <row r="9" spans="1:19" ht="42" customHeight="1">
      <c r="A9" s="220" t="s">
        <v>245</v>
      </c>
      <c r="B9" s="371"/>
      <c r="C9" s="374"/>
      <c r="D9" s="376">
        <f>簡易算定_年度1!H73</f>
        <v>0</v>
      </c>
      <c r="E9" s="376">
        <f>簡易算定_年度2!H73</f>
        <v>0</v>
      </c>
      <c r="F9" s="376">
        <f>簡易算定_年度3!H73</f>
        <v>0</v>
      </c>
      <c r="G9" s="376">
        <f>簡易算定_年度4!H73</f>
        <v>0</v>
      </c>
      <c r="H9" s="376">
        <f>簡易算定_年度5!H73</f>
        <v>0</v>
      </c>
      <c r="I9" s="376">
        <f>簡易算定_年度6!H73</f>
        <v>0</v>
      </c>
      <c r="J9" s="1"/>
    </row>
    <row r="10" spans="1:19">
      <c r="A10" s="60"/>
      <c r="B10" s="60"/>
      <c r="C10" s="60"/>
      <c r="D10" s="60"/>
      <c r="E10" s="116"/>
      <c r="F10" s="116"/>
      <c r="G10" s="116"/>
      <c r="H10" s="116"/>
      <c r="I10" s="116"/>
      <c r="J10" s="116"/>
    </row>
    <row r="11" spans="1:19">
      <c r="A11" s="60"/>
      <c r="B11" s="60"/>
      <c r="C11" s="60"/>
      <c r="D11" s="60"/>
      <c r="E11" s="116"/>
      <c r="F11" s="116"/>
      <c r="G11" s="116"/>
      <c r="H11" s="116"/>
      <c r="I11" s="116"/>
      <c r="J11" s="116"/>
    </row>
    <row r="12" spans="1:19">
      <c r="A12" s="60"/>
      <c r="B12" s="60"/>
      <c r="C12" s="60"/>
      <c r="D12" s="60"/>
      <c r="E12" s="116"/>
      <c r="F12" s="116"/>
      <c r="G12" s="116"/>
      <c r="H12" s="116"/>
      <c r="I12" s="116"/>
      <c r="J12" s="116"/>
    </row>
    <row r="13" spans="1:19">
      <c r="A13" s="60"/>
      <c r="B13" s="60"/>
      <c r="C13" s="60"/>
      <c r="D13" s="60"/>
      <c r="E13" s="116"/>
      <c r="F13" s="116"/>
      <c r="G13" s="116"/>
      <c r="H13" s="116"/>
      <c r="I13" s="116"/>
      <c r="J13" s="116"/>
    </row>
    <row r="14" spans="1:19">
      <c r="A14" s="60"/>
      <c r="B14" s="60"/>
      <c r="C14" s="60"/>
      <c r="D14" s="60"/>
      <c r="E14" s="116"/>
      <c r="F14" s="116"/>
      <c r="G14" s="116"/>
      <c r="H14" s="116"/>
      <c r="I14" s="116"/>
      <c r="J14" s="116"/>
    </row>
    <row r="15" spans="1:19">
      <c r="A15" s="60"/>
      <c r="B15" s="60"/>
      <c r="C15" s="60"/>
      <c r="D15" s="60"/>
      <c r="E15" s="116"/>
      <c r="F15" s="116"/>
      <c r="G15" s="116"/>
      <c r="H15" s="116"/>
      <c r="I15" s="116"/>
      <c r="J15" s="116"/>
    </row>
    <row r="16" spans="1:19">
      <c r="A16" s="60"/>
      <c r="B16" s="60"/>
      <c r="C16" s="60"/>
      <c r="D16" s="60"/>
      <c r="E16" s="116"/>
      <c r="F16" s="116"/>
      <c r="G16" s="116"/>
      <c r="H16" s="116"/>
      <c r="I16" s="116"/>
      <c r="J16" s="116"/>
    </row>
    <row r="17" spans="1:10">
      <c r="A17" s="60"/>
      <c r="B17" s="60"/>
      <c r="C17" s="60"/>
      <c r="D17" s="60"/>
      <c r="E17" s="116"/>
      <c r="F17" s="116"/>
      <c r="G17" s="116"/>
      <c r="H17" s="116"/>
      <c r="I17" s="116"/>
      <c r="J17" s="116"/>
    </row>
    <row r="18" spans="1:10">
      <c r="A18" s="60"/>
      <c r="B18" s="60"/>
      <c r="C18" s="60"/>
      <c r="D18" s="60"/>
      <c r="E18" s="116"/>
      <c r="F18" s="116"/>
      <c r="G18" s="116"/>
      <c r="H18" s="116"/>
      <c r="I18" s="116"/>
      <c r="J18" s="116"/>
    </row>
    <row r="19" spans="1:10">
      <c r="A19" s="60"/>
      <c r="B19" s="60"/>
      <c r="C19" s="60"/>
      <c r="D19" s="60"/>
      <c r="E19" s="116"/>
      <c r="F19" s="116"/>
      <c r="G19" s="116"/>
      <c r="H19" s="116"/>
      <c r="I19" s="116"/>
      <c r="J19" s="116"/>
    </row>
    <row r="20" spans="1:10">
      <c r="A20" s="369"/>
      <c r="B20" s="369"/>
      <c r="C20" s="369"/>
      <c r="D20" s="369"/>
    </row>
    <row r="22" spans="1:10" ht="17.25">
      <c r="A22" s="34" t="s">
        <v>165</v>
      </c>
    </row>
    <row r="23" spans="1:10">
      <c r="A23" s="37" t="s">
        <v>77</v>
      </c>
    </row>
    <row r="25" spans="1:10" ht="13.5" customHeight="1">
      <c r="A25" s="370" t="s">
        <v>44</v>
      </c>
      <c r="B25" s="372"/>
      <c r="C25" s="375"/>
      <c r="D25" s="48">
        <f>簡易算定_年度1!$B$15</f>
        <v>0</v>
      </c>
      <c r="E25" s="48">
        <f>簡易算定_年度2!$B$15</f>
        <v>0</v>
      </c>
      <c r="F25" s="48">
        <f>簡易算定_年度3!$B$15</f>
        <v>0</v>
      </c>
      <c r="G25" s="48">
        <f>簡易算定_年度4!$B$15</f>
        <v>0</v>
      </c>
      <c r="H25" s="48">
        <f>簡易算定_年度5!$B$15</f>
        <v>0</v>
      </c>
      <c r="I25" s="48">
        <f>簡易算定_年度6!$B$15</f>
        <v>0</v>
      </c>
      <c r="J25" s="1"/>
    </row>
    <row r="26" spans="1:10" ht="42" customHeight="1">
      <c r="A26" s="30" t="s">
        <v>295</v>
      </c>
      <c r="B26" s="30"/>
      <c r="C26" s="30"/>
      <c r="D26" s="377">
        <f>簡易算定_年度1!H118</f>
        <v>0</v>
      </c>
      <c r="E26" s="377">
        <f>簡易算定_年度2!H118</f>
        <v>0</v>
      </c>
      <c r="F26" s="377">
        <f>簡易算定_年度3!H118</f>
        <v>0</v>
      </c>
      <c r="G26" s="377">
        <f>簡易算定_年度4!H118</f>
        <v>0</v>
      </c>
      <c r="H26" s="377">
        <f>簡易算定_年度5!H118</f>
        <v>0</v>
      </c>
      <c r="I26" s="377">
        <f>簡易算定_年度6!H118</f>
        <v>0</v>
      </c>
      <c r="J26" s="1"/>
    </row>
    <row r="27" spans="1:10">
      <c r="A27" s="60"/>
      <c r="B27" s="60"/>
      <c r="C27" s="60"/>
      <c r="D27" s="60"/>
      <c r="E27" s="116"/>
      <c r="F27" s="116"/>
      <c r="G27" s="116"/>
      <c r="H27" s="116"/>
      <c r="I27" s="116"/>
      <c r="J27" s="116"/>
    </row>
    <row r="28" spans="1:10">
      <c r="A28" s="60"/>
      <c r="B28" s="60"/>
      <c r="C28" s="60"/>
      <c r="D28" s="60"/>
      <c r="E28" s="116"/>
      <c r="F28" s="116"/>
      <c r="G28" s="116"/>
      <c r="H28" s="116"/>
      <c r="I28" s="116"/>
      <c r="J28" s="116"/>
    </row>
    <row r="29" spans="1:10">
      <c r="A29" s="60"/>
      <c r="B29" s="60"/>
      <c r="C29" s="60"/>
      <c r="D29" s="60"/>
      <c r="E29" s="116"/>
      <c r="F29" s="116"/>
      <c r="G29" s="116"/>
      <c r="H29" s="116"/>
      <c r="I29" s="116"/>
      <c r="J29" s="116"/>
    </row>
    <row r="30" spans="1:10">
      <c r="A30" s="60"/>
      <c r="B30" s="60"/>
      <c r="C30" s="60"/>
      <c r="D30" s="60"/>
      <c r="E30" s="116"/>
      <c r="F30" s="116"/>
      <c r="G30" s="116"/>
      <c r="H30" s="116"/>
      <c r="I30" s="116"/>
      <c r="J30" s="116"/>
    </row>
    <row r="31" spans="1:10">
      <c r="A31" s="60"/>
      <c r="B31" s="60"/>
      <c r="C31" s="60"/>
      <c r="D31" s="60"/>
      <c r="E31" s="116"/>
      <c r="F31" s="116"/>
      <c r="G31" s="116"/>
      <c r="H31" s="116"/>
      <c r="I31" s="116"/>
      <c r="J31" s="116"/>
    </row>
    <row r="32" spans="1:10">
      <c r="A32" s="60"/>
      <c r="B32" s="60"/>
      <c r="C32" s="60"/>
      <c r="D32" s="60"/>
      <c r="E32" s="116"/>
      <c r="F32" s="116"/>
      <c r="G32" s="116"/>
      <c r="H32" s="116"/>
      <c r="I32" s="116"/>
      <c r="J32" s="116"/>
    </row>
    <row r="33" spans="1:10">
      <c r="A33" s="60"/>
      <c r="B33" s="60"/>
      <c r="C33" s="60"/>
      <c r="D33" s="60"/>
      <c r="E33" s="116"/>
      <c r="F33" s="116"/>
      <c r="G33" s="116"/>
      <c r="H33" s="116"/>
      <c r="I33" s="116"/>
      <c r="J33" s="116"/>
    </row>
    <row r="34" spans="1:10">
      <c r="A34" s="60"/>
      <c r="B34" s="60"/>
      <c r="C34" s="60"/>
      <c r="D34" s="60"/>
      <c r="E34" s="116"/>
      <c r="F34" s="116"/>
      <c r="G34" s="116"/>
      <c r="H34" s="116"/>
      <c r="I34" s="116"/>
      <c r="J34" s="116"/>
    </row>
    <row r="35" spans="1:10">
      <c r="A35" s="60"/>
      <c r="B35" s="60"/>
      <c r="C35" s="60"/>
      <c r="D35" s="60"/>
      <c r="E35" s="116"/>
      <c r="F35" s="116"/>
      <c r="G35" s="116"/>
      <c r="H35" s="116"/>
      <c r="I35" s="116"/>
      <c r="J35" s="116"/>
    </row>
    <row r="36" spans="1:10">
      <c r="A36" s="60"/>
      <c r="B36" s="60"/>
      <c r="C36" s="60"/>
      <c r="D36" s="60"/>
      <c r="E36" s="116"/>
      <c r="F36" s="116"/>
      <c r="G36" s="116"/>
      <c r="H36" s="116"/>
      <c r="I36" s="116"/>
      <c r="J36" s="116"/>
    </row>
    <row r="37" spans="1:10">
      <c r="A37" s="369"/>
      <c r="B37" s="369"/>
      <c r="C37" s="369"/>
      <c r="D37" s="369"/>
    </row>
    <row r="40" spans="1:10">
      <c r="A40" s="35" t="s">
        <v>167</v>
      </c>
    </row>
    <row r="41" spans="1:10">
      <c r="A41" s="35"/>
    </row>
    <row r="42" spans="1:10">
      <c r="A42" s="184" t="s">
        <v>97</v>
      </c>
    </row>
    <row r="43" spans="1:10" ht="13.5" customHeight="1">
      <c r="A43" s="108" t="s">
        <v>44</v>
      </c>
      <c r="B43" s="341"/>
      <c r="C43" s="278"/>
      <c r="D43" s="48">
        <f>簡易算定_年度1!$B$15</f>
        <v>0</v>
      </c>
      <c r="E43" s="48">
        <f>簡易算定_年度2!$B$15</f>
        <v>0</v>
      </c>
      <c r="F43" s="48">
        <f>簡易算定_年度3!$B$15</f>
        <v>0</v>
      </c>
      <c r="G43" s="48">
        <f>簡易算定_年度4!$B$15</f>
        <v>0</v>
      </c>
      <c r="H43" s="48">
        <f>簡易算定_年度5!$B$15</f>
        <v>0</v>
      </c>
      <c r="I43" s="48">
        <f>簡易算定_年度6!$B$15</f>
        <v>0</v>
      </c>
      <c r="J43" s="1"/>
    </row>
    <row r="44" spans="1:10" ht="42" customHeight="1">
      <c r="A44" s="30" t="s">
        <v>91</v>
      </c>
      <c r="B44" s="30"/>
      <c r="C44" s="30"/>
      <c r="D44" s="377">
        <f>簡易算定_年度1!I134</f>
        <v>0</v>
      </c>
      <c r="E44" s="377">
        <f>簡易算定_年度2!I134</f>
        <v>0</v>
      </c>
      <c r="F44" s="377">
        <f>簡易算定_年度3!I134</f>
        <v>0</v>
      </c>
      <c r="G44" s="377">
        <f>簡易算定_年度4!I134</f>
        <v>0</v>
      </c>
      <c r="H44" s="377">
        <f>簡易算定_年度5!I134</f>
        <v>0</v>
      </c>
      <c r="I44" s="377">
        <f>簡易算定_年度6!I134</f>
        <v>0</v>
      </c>
      <c r="J44" s="1"/>
    </row>
    <row r="45" spans="1:10">
      <c r="A45" s="60"/>
      <c r="B45" s="60"/>
      <c r="C45" s="60"/>
      <c r="D45" s="60"/>
      <c r="E45" s="116"/>
      <c r="F45" s="116"/>
      <c r="G45" s="116"/>
      <c r="H45" s="116"/>
      <c r="I45" s="116"/>
      <c r="J45" s="116"/>
    </row>
    <row r="46" spans="1:10">
      <c r="A46" s="60"/>
      <c r="B46" s="60"/>
      <c r="C46" s="60"/>
      <c r="D46" s="60"/>
      <c r="E46" s="116"/>
      <c r="F46" s="116"/>
      <c r="G46" s="116"/>
      <c r="H46" s="116"/>
      <c r="I46" s="116"/>
      <c r="J46" s="116"/>
    </row>
    <row r="47" spans="1:10">
      <c r="A47" s="60"/>
      <c r="B47" s="60"/>
      <c r="C47" s="60"/>
      <c r="D47" s="60"/>
      <c r="E47" s="116"/>
      <c r="F47" s="116"/>
      <c r="G47" s="116"/>
      <c r="H47" s="116"/>
      <c r="I47" s="116"/>
      <c r="J47" s="116"/>
    </row>
    <row r="48" spans="1:10">
      <c r="A48" s="60"/>
      <c r="B48" s="60"/>
      <c r="C48" s="60"/>
      <c r="D48" s="60"/>
      <c r="E48" s="116"/>
      <c r="F48" s="116"/>
      <c r="G48" s="116"/>
      <c r="H48" s="116"/>
      <c r="I48" s="116"/>
      <c r="J48" s="116"/>
    </row>
    <row r="49" spans="1:10">
      <c r="A49" s="60"/>
      <c r="B49" s="60"/>
      <c r="C49" s="60"/>
      <c r="D49" s="60"/>
      <c r="E49" s="116"/>
      <c r="F49" s="116"/>
      <c r="G49" s="116"/>
      <c r="H49" s="116"/>
      <c r="I49" s="116"/>
      <c r="J49" s="116"/>
    </row>
    <row r="50" spans="1:10">
      <c r="A50" s="60"/>
      <c r="B50" s="60"/>
      <c r="C50" s="60"/>
      <c r="D50" s="60"/>
      <c r="E50" s="116"/>
      <c r="F50" s="116"/>
      <c r="G50" s="116"/>
      <c r="H50" s="116"/>
      <c r="I50" s="116"/>
      <c r="J50" s="116"/>
    </row>
    <row r="51" spans="1:10">
      <c r="A51" s="60"/>
      <c r="B51" s="60"/>
      <c r="C51" s="60"/>
      <c r="D51" s="60"/>
      <c r="E51" s="116"/>
      <c r="F51" s="116"/>
      <c r="G51" s="116"/>
      <c r="H51" s="116"/>
      <c r="I51" s="116"/>
      <c r="J51" s="116"/>
    </row>
    <row r="52" spans="1:10">
      <c r="A52" s="60"/>
      <c r="B52" s="60"/>
      <c r="C52" s="60"/>
      <c r="D52" s="60"/>
      <c r="E52" s="116"/>
      <c r="F52" s="116"/>
      <c r="G52" s="116"/>
      <c r="H52" s="116"/>
      <c r="I52" s="116"/>
      <c r="J52" s="116"/>
    </row>
    <row r="53" spans="1:10">
      <c r="A53" s="60"/>
      <c r="B53" s="60"/>
      <c r="C53" s="60"/>
      <c r="D53" s="60"/>
      <c r="E53" s="116"/>
      <c r="F53" s="116"/>
      <c r="G53" s="116"/>
      <c r="H53" s="116"/>
      <c r="I53" s="116"/>
      <c r="J53" s="116"/>
    </row>
    <row r="54" spans="1:10">
      <c r="A54" s="60"/>
      <c r="B54" s="60"/>
      <c r="C54" s="60"/>
      <c r="D54" s="60"/>
      <c r="E54" s="116"/>
      <c r="F54" s="116"/>
      <c r="G54" s="116"/>
      <c r="H54" s="116"/>
      <c r="I54" s="116"/>
      <c r="J54" s="116"/>
    </row>
    <row r="55" spans="1:10">
      <c r="A55" s="369"/>
      <c r="B55" s="369"/>
      <c r="C55" s="369"/>
      <c r="D55" s="369"/>
    </row>
    <row r="57" spans="1:10" ht="17.25">
      <c r="A57" s="46" t="s">
        <v>168</v>
      </c>
    </row>
    <row r="58" spans="1:10" ht="13.5" customHeight="1">
      <c r="A58" s="370" t="s">
        <v>44</v>
      </c>
      <c r="B58" s="372"/>
      <c r="C58" s="375"/>
      <c r="D58" s="48">
        <f>簡易算定_年度1!$B$15</f>
        <v>0</v>
      </c>
      <c r="E58" s="48">
        <f>簡易算定_年度2!$B$15</f>
        <v>0</v>
      </c>
      <c r="F58" s="48">
        <f>簡易算定_年度3!$B$15</f>
        <v>0</v>
      </c>
      <c r="G58" s="48">
        <f>簡易算定_年度4!$B$15</f>
        <v>0</v>
      </c>
      <c r="H58" s="48">
        <f>簡易算定_年度5!$B$15</f>
        <v>0</v>
      </c>
      <c r="I58" s="48">
        <f>簡易算定_年度6!$B$15</f>
        <v>0</v>
      </c>
      <c r="J58" s="1"/>
    </row>
    <row r="59" spans="1:10" ht="67.5" customHeight="1">
      <c r="A59" s="30" t="s">
        <v>246</v>
      </c>
      <c r="B59" s="30"/>
      <c r="C59" s="30"/>
      <c r="D59" s="378">
        <f>簡易算定_年度1!H154+簡易算定_年度1!AC152</f>
        <v>0</v>
      </c>
      <c r="E59" s="378">
        <f>簡易算定_年度2!H154+簡易算定_年度2!AC152</f>
        <v>0</v>
      </c>
      <c r="F59" s="378">
        <f>簡易算定_年度3!H154+簡易算定_年度3!AC152</f>
        <v>0</v>
      </c>
      <c r="G59" s="378">
        <f>簡易算定_年度4!H154+簡易算定_年度4!AC152</f>
        <v>0</v>
      </c>
      <c r="H59" s="378">
        <f>簡易算定_年度5!H154+簡易算定_年度5!AC152</f>
        <v>0</v>
      </c>
      <c r="I59" s="378">
        <f>簡易算定_年度6!H154+簡易算定_年度6!AC152</f>
        <v>0</v>
      </c>
      <c r="J59" s="1"/>
    </row>
    <row r="60" spans="1:10">
      <c r="A60" s="60"/>
      <c r="B60" s="60"/>
      <c r="C60" s="60"/>
      <c r="D60" s="60"/>
      <c r="E60" s="116"/>
      <c r="F60" s="116"/>
      <c r="G60" s="116"/>
      <c r="H60" s="116"/>
      <c r="I60" s="116"/>
      <c r="J60" s="116"/>
    </row>
    <row r="61" spans="1:10">
      <c r="A61" s="60"/>
      <c r="B61" s="60"/>
      <c r="C61" s="60"/>
      <c r="D61" s="60"/>
      <c r="E61" s="116"/>
      <c r="F61" s="116"/>
      <c r="G61" s="116"/>
      <c r="H61" s="116"/>
      <c r="I61" s="116"/>
      <c r="J61" s="116"/>
    </row>
    <row r="62" spans="1:10">
      <c r="A62" s="60"/>
      <c r="B62" s="60"/>
      <c r="C62" s="60"/>
      <c r="D62" s="60"/>
      <c r="E62" s="116"/>
      <c r="F62" s="116"/>
      <c r="G62" s="116"/>
      <c r="H62" s="116"/>
      <c r="I62" s="116"/>
      <c r="J62" s="116"/>
    </row>
    <row r="63" spans="1:10">
      <c r="A63" s="60"/>
      <c r="B63" s="60"/>
      <c r="C63" s="60"/>
      <c r="D63" s="60"/>
      <c r="E63" s="116"/>
      <c r="F63" s="116"/>
      <c r="G63" s="116"/>
      <c r="H63" s="116"/>
      <c r="I63" s="116"/>
      <c r="J63" s="116"/>
    </row>
    <row r="64" spans="1:10">
      <c r="A64" s="60"/>
      <c r="B64" s="60"/>
      <c r="C64" s="60"/>
      <c r="D64" s="60"/>
      <c r="E64" s="116"/>
      <c r="F64" s="116"/>
      <c r="G64" s="116"/>
      <c r="H64" s="116"/>
      <c r="I64" s="116"/>
      <c r="J64" s="116"/>
    </row>
    <row r="65" spans="1:10">
      <c r="A65" s="60"/>
      <c r="B65" s="60"/>
      <c r="C65" s="60"/>
      <c r="D65" s="60"/>
      <c r="E65" s="116"/>
      <c r="F65" s="116"/>
      <c r="G65" s="116"/>
      <c r="H65" s="116"/>
      <c r="I65" s="116"/>
      <c r="J65" s="116"/>
    </row>
    <row r="66" spans="1:10">
      <c r="A66" s="60"/>
      <c r="B66" s="60"/>
      <c r="C66" s="60"/>
      <c r="D66" s="60"/>
      <c r="E66" s="116"/>
      <c r="F66" s="116"/>
      <c r="G66" s="116"/>
      <c r="H66" s="116"/>
      <c r="I66" s="116"/>
      <c r="J66" s="116"/>
    </row>
    <row r="67" spans="1:10">
      <c r="A67" s="60"/>
      <c r="B67" s="60"/>
      <c r="C67" s="60"/>
      <c r="D67" s="60"/>
      <c r="E67" s="116"/>
      <c r="F67" s="116"/>
      <c r="G67" s="116"/>
      <c r="H67" s="116"/>
      <c r="I67" s="116"/>
      <c r="J67" s="116"/>
    </row>
    <row r="68" spans="1:10">
      <c r="A68" s="60"/>
      <c r="B68" s="60"/>
      <c r="C68" s="60"/>
      <c r="D68" s="60"/>
      <c r="E68" s="116"/>
      <c r="F68" s="116"/>
      <c r="G68" s="116"/>
      <c r="H68" s="116"/>
      <c r="I68" s="116"/>
      <c r="J68" s="116"/>
    </row>
    <row r="69" spans="1:10">
      <c r="A69" s="60"/>
      <c r="B69" s="60"/>
      <c r="C69" s="60"/>
      <c r="D69" s="60"/>
      <c r="E69" s="116"/>
      <c r="F69" s="116"/>
      <c r="G69" s="116"/>
      <c r="H69" s="116"/>
      <c r="I69" s="116"/>
      <c r="J69" s="116"/>
    </row>
    <row r="70" spans="1:10">
      <c r="A70" s="369"/>
      <c r="B70" s="369"/>
      <c r="C70" s="369"/>
      <c r="D70" s="369"/>
    </row>
    <row r="73" spans="1:10" ht="17.25">
      <c r="A73" s="46" t="s">
        <v>169</v>
      </c>
    </row>
    <row r="74" spans="1:10">
      <c r="A74" s="35" t="s">
        <v>149</v>
      </c>
    </row>
    <row r="75" spans="1:10">
      <c r="A75" s="2" t="s">
        <v>202</v>
      </c>
    </row>
    <row r="78" spans="1:10">
      <c r="A78" s="35" t="s">
        <v>171</v>
      </c>
    </row>
    <row r="80" spans="1:10" ht="13.5" customHeight="1">
      <c r="A80" s="370" t="s">
        <v>44</v>
      </c>
      <c r="B80" s="372"/>
      <c r="C80" s="375"/>
      <c r="D80" s="48">
        <f>簡易算定_年度1!$B$15</f>
        <v>0</v>
      </c>
      <c r="E80" s="48">
        <f>簡易算定_年度2!$B$15</f>
        <v>0</v>
      </c>
      <c r="F80" s="48">
        <f>簡易算定_年度3!$B$15</f>
        <v>0</v>
      </c>
      <c r="G80" s="48">
        <f>簡易算定_年度4!$B$15</f>
        <v>0</v>
      </c>
      <c r="H80" s="48">
        <f>簡易算定_年度5!$B$15</f>
        <v>0</v>
      </c>
      <c r="I80" s="48">
        <f>簡易算定_年度6!$B$15</f>
        <v>0</v>
      </c>
      <c r="J80" s="1"/>
    </row>
    <row r="81" spans="1:10" ht="56.25" customHeight="1">
      <c r="A81" s="108" t="s">
        <v>247</v>
      </c>
      <c r="B81" s="341"/>
      <c r="C81" s="278"/>
      <c r="D81" s="378">
        <f>簡易算定_年度1!Q190</f>
        <v>0</v>
      </c>
      <c r="E81" s="378">
        <f>簡易算定_年度2!Q190</f>
        <v>0</v>
      </c>
      <c r="F81" s="378">
        <f>簡易算定_年度3!Q190</f>
        <v>0</v>
      </c>
      <c r="G81" s="378">
        <f>簡易算定_年度4!Q190</f>
        <v>0</v>
      </c>
      <c r="H81" s="378">
        <f>簡易算定_年度5!Q190</f>
        <v>0</v>
      </c>
      <c r="I81" s="378">
        <f>簡易算定_年度6!Q190</f>
        <v>0</v>
      </c>
      <c r="J81" s="1"/>
    </row>
    <row r="82" spans="1:10">
      <c r="A82" s="60"/>
      <c r="B82" s="60"/>
      <c r="C82" s="60"/>
      <c r="D82" s="60"/>
      <c r="E82" s="116"/>
      <c r="F82" s="116"/>
      <c r="G82" s="116"/>
      <c r="H82" s="116"/>
      <c r="I82" s="116"/>
      <c r="J82" s="116"/>
    </row>
    <row r="83" spans="1:10">
      <c r="A83" s="60"/>
      <c r="B83" s="60"/>
      <c r="C83" s="60"/>
      <c r="D83" s="60"/>
      <c r="E83" s="116"/>
      <c r="F83" s="116"/>
      <c r="G83" s="116"/>
      <c r="H83" s="116"/>
      <c r="I83" s="116"/>
      <c r="J83" s="116"/>
    </row>
    <row r="84" spans="1:10">
      <c r="A84" s="60"/>
      <c r="B84" s="60"/>
      <c r="C84" s="60"/>
      <c r="D84" s="60"/>
      <c r="E84" s="116"/>
      <c r="F84" s="116"/>
      <c r="G84" s="116"/>
      <c r="H84" s="116"/>
      <c r="I84" s="116"/>
      <c r="J84" s="116"/>
    </row>
    <row r="85" spans="1:10">
      <c r="A85" s="60"/>
      <c r="B85" s="60"/>
      <c r="C85" s="60"/>
      <c r="D85" s="60"/>
      <c r="E85" s="116"/>
      <c r="F85" s="116"/>
      <c r="G85" s="116"/>
      <c r="H85" s="116"/>
      <c r="I85" s="116"/>
      <c r="J85" s="116"/>
    </row>
    <row r="86" spans="1:10">
      <c r="A86" s="60"/>
      <c r="B86" s="60"/>
      <c r="C86" s="60"/>
      <c r="D86" s="60"/>
      <c r="E86" s="116"/>
      <c r="F86" s="116"/>
      <c r="G86" s="116"/>
      <c r="H86" s="116"/>
      <c r="I86" s="116"/>
      <c r="J86" s="116"/>
    </row>
    <row r="87" spans="1:10">
      <c r="A87" s="60"/>
      <c r="B87" s="60"/>
      <c r="C87" s="60"/>
      <c r="D87" s="60"/>
      <c r="E87" s="116"/>
      <c r="F87" s="116"/>
      <c r="G87" s="116"/>
      <c r="H87" s="116"/>
      <c r="I87" s="116"/>
      <c r="J87" s="116"/>
    </row>
    <row r="88" spans="1:10">
      <c r="A88" s="60"/>
      <c r="B88" s="60"/>
      <c r="C88" s="60"/>
      <c r="D88" s="60"/>
      <c r="E88" s="116"/>
      <c r="F88" s="116"/>
      <c r="G88" s="116"/>
      <c r="H88" s="116"/>
      <c r="I88" s="116"/>
      <c r="J88" s="116"/>
    </row>
    <row r="89" spans="1:10">
      <c r="A89" s="60"/>
      <c r="B89" s="60"/>
      <c r="C89" s="60"/>
      <c r="D89" s="60"/>
      <c r="E89" s="116"/>
      <c r="F89" s="116"/>
      <c r="G89" s="116"/>
      <c r="H89" s="116"/>
      <c r="I89" s="116"/>
      <c r="J89" s="116"/>
    </row>
    <row r="90" spans="1:10">
      <c r="A90" s="60"/>
      <c r="B90" s="60"/>
      <c r="C90" s="60"/>
      <c r="D90" s="60"/>
      <c r="E90" s="116"/>
      <c r="F90" s="116"/>
      <c r="G90" s="116"/>
      <c r="H90" s="116"/>
      <c r="I90" s="116"/>
      <c r="J90" s="116"/>
    </row>
    <row r="91" spans="1:10">
      <c r="A91" s="60"/>
      <c r="B91" s="60"/>
      <c r="C91" s="60"/>
      <c r="D91" s="60"/>
      <c r="E91" s="116"/>
      <c r="F91" s="116"/>
      <c r="G91" s="116"/>
      <c r="H91" s="116"/>
      <c r="I91" s="116"/>
      <c r="J91" s="116"/>
    </row>
    <row r="92" spans="1:10">
      <c r="A92" s="369"/>
      <c r="B92" s="369"/>
      <c r="C92" s="369"/>
      <c r="D92" s="369"/>
    </row>
    <row r="95" spans="1:10">
      <c r="A95" s="35" t="s">
        <v>173</v>
      </c>
    </row>
    <row r="96" spans="1:10">
      <c r="A96" s="2" t="s">
        <v>202</v>
      </c>
    </row>
    <row r="99" spans="1:10">
      <c r="A99" s="35" t="s">
        <v>175</v>
      </c>
    </row>
    <row r="101" spans="1:10" ht="13.5" customHeight="1">
      <c r="A101" s="370" t="s">
        <v>44</v>
      </c>
      <c r="B101" s="372"/>
      <c r="C101" s="375"/>
      <c r="D101" s="48">
        <f>簡易算定_年度1!$B$15</f>
        <v>0</v>
      </c>
      <c r="E101" s="48">
        <f>簡易算定_年度2!$B$15</f>
        <v>0</v>
      </c>
      <c r="F101" s="48">
        <f>簡易算定_年度3!$B$15</f>
        <v>0</v>
      </c>
      <c r="G101" s="48">
        <f>簡易算定_年度4!$B$15</f>
        <v>0</v>
      </c>
      <c r="H101" s="48">
        <f>簡易算定_年度5!$B$15</f>
        <v>0</v>
      </c>
      <c r="I101" s="48">
        <f>簡易算定_年度6!$B$15</f>
        <v>0</v>
      </c>
      <c r="J101" s="1"/>
    </row>
    <row r="102" spans="1:10" ht="42" customHeight="1">
      <c r="A102" s="108" t="s">
        <v>248</v>
      </c>
      <c r="B102" s="341"/>
      <c r="C102" s="278"/>
      <c r="D102" s="378">
        <f>簡易算定_年度1!I211</f>
        <v>0</v>
      </c>
      <c r="E102" s="378">
        <f>簡易算定_年度2!I211</f>
        <v>0</v>
      </c>
      <c r="F102" s="378">
        <f>簡易算定_年度3!I211</f>
        <v>0</v>
      </c>
      <c r="G102" s="378">
        <f>簡易算定_年度4!I211</f>
        <v>0</v>
      </c>
      <c r="H102" s="378">
        <f>簡易算定_年度5!I211</f>
        <v>0</v>
      </c>
      <c r="I102" s="378">
        <f>簡易算定_年度6!I211</f>
        <v>0</v>
      </c>
      <c r="J102" s="1"/>
    </row>
    <row r="103" spans="1:10">
      <c r="A103" s="60"/>
      <c r="B103" s="60"/>
      <c r="C103" s="60"/>
      <c r="D103" s="60"/>
      <c r="E103" s="116"/>
      <c r="F103" s="116"/>
      <c r="G103" s="116"/>
      <c r="H103" s="116"/>
      <c r="I103" s="116"/>
      <c r="J103" s="116"/>
    </row>
    <row r="104" spans="1:10">
      <c r="A104" s="60"/>
      <c r="B104" s="60"/>
      <c r="C104" s="60"/>
      <c r="D104" s="60"/>
      <c r="E104" s="116"/>
      <c r="F104" s="116"/>
      <c r="G104" s="116"/>
      <c r="H104" s="116"/>
      <c r="I104" s="116"/>
      <c r="J104" s="116"/>
    </row>
    <row r="105" spans="1:10">
      <c r="A105" s="60"/>
      <c r="B105" s="60"/>
      <c r="C105" s="60"/>
      <c r="D105" s="60"/>
      <c r="E105" s="116"/>
      <c r="F105" s="116"/>
      <c r="G105" s="116"/>
      <c r="H105" s="116"/>
      <c r="I105" s="116"/>
      <c r="J105" s="116"/>
    </row>
    <row r="106" spans="1:10">
      <c r="A106" s="60"/>
      <c r="B106" s="60"/>
      <c r="C106" s="60"/>
      <c r="D106" s="60"/>
      <c r="E106" s="116"/>
      <c r="F106" s="116"/>
      <c r="G106" s="116"/>
      <c r="H106" s="116"/>
      <c r="I106" s="116"/>
      <c r="J106" s="116"/>
    </row>
    <row r="107" spans="1:10">
      <c r="A107" s="60"/>
      <c r="B107" s="60"/>
      <c r="C107" s="60"/>
      <c r="D107" s="60"/>
      <c r="E107" s="116"/>
      <c r="F107" s="116"/>
      <c r="G107" s="116"/>
      <c r="H107" s="116"/>
      <c r="I107" s="116"/>
      <c r="J107" s="116"/>
    </row>
    <row r="108" spans="1:10">
      <c r="A108" s="60"/>
      <c r="B108" s="60"/>
      <c r="C108" s="60"/>
      <c r="D108" s="60"/>
      <c r="E108" s="116"/>
      <c r="F108" s="116"/>
      <c r="G108" s="116"/>
      <c r="H108" s="116"/>
      <c r="I108" s="116"/>
      <c r="J108" s="116"/>
    </row>
    <row r="109" spans="1:10">
      <c r="A109" s="60"/>
      <c r="B109" s="60"/>
      <c r="C109" s="60"/>
      <c r="D109" s="60"/>
      <c r="E109" s="116"/>
      <c r="F109" s="116"/>
      <c r="G109" s="116"/>
      <c r="H109" s="116"/>
      <c r="I109" s="116"/>
      <c r="J109" s="116"/>
    </row>
    <row r="110" spans="1:10">
      <c r="A110" s="60"/>
      <c r="B110" s="60"/>
      <c r="C110" s="60"/>
      <c r="D110" s="60"/>
      <c r="E110" s="116"/>
      <c r="F110" s="116"/>
      <c r="G110" s="116"/>
      <c r="H110" s="116"/>
      <c r="I110" s="116"/>
      <c r="J110" s="116"/>
    </row>
    <row r="111" spans="1:10">
      <c r="A111" s="60"/>
      <c r="B111" s="60"/>
      <c r="C111" s="60"/>
      <c r="D111" s="60"/>
      <c r="E111" s="116"/>
      <c r="F111" s="116"/>
      <c r="G111" s="116"/>
      <c r="H111" s="116"/>
      <c r="I111" s="116"/>
      <c r="J111" s="116"/>
    </row>
    <row r="112" spans="1:10">
      <c r="A112" s="60"/>
      <c r="B112" s="60"/>
      <c r="C112" s="60"/>
      <c r="D112" s="60"/>
      <c r="E112" s="116"/>
      <c r="F112" s="116"/>
      <c r="G112" s="116"/>
      <c r="H112" s="116"/>
      <c r="I112" s="116"/>
      <c r="J112" s="116"/>
    </row>
    <row r="113" spans="1:10">
      <c r="A113" s="60"/>
      <c r="B113" s="60"/>
      <c r="C113" s="60"/>
      <c r="D113" s="60"/>
      <c r="E113" s="116"/>
      <c r="F113" s="116"/>
      <c r="G113" s="116"/>
      <c r="H113" s="116"/>
      <c r="I113" s="116"/>
      <c r="J113" s="116"/>
    </row>
    <row r="114" spans="1:10">
      <c r="A114" s="60"/>
      <c r="B114" s="60"/>
      <c r="C114" s="60"/>
      <c r="D114" s="60"/>
      <c r="E114" s="116"/>
      <c r="F114" s="116"/>
      <c r="G114" s="116"/>
      <c r="H114" s="116"/>
      <c r="I114" s="116"/>
      <c r="J114" s="116"/>
    </row>
    <row r="115" spans="1:10">
      <c r="A115" s="369"/>
      <c r="B115" s="369"/>
      <c r="C115" s="369"/>
      <c r="D115" s="369"/>
    </row>
    <row r="116" spans="1:10">
      <c r="A116" s="369"/>
      <c r="B116" s="369"/>
      <c r="C116" s="369"/>
      <c r="D116" s="369"/>
    </row>
    <row r="117" spans="1:10">
      <c r="A117" s="35" t="s">
        <v>174</v>
      </c>
      <c r="B117" s="369"/>
      <c r="C117" s="369"/>
      <c r="D117" s="369"/>
    </row>
    <row r="118" spans="1:10">
      <c r="A118" s="369"/>
      <c r="B118" s="369"/>
      <c r="C118" s="369"/>
      <c r="D118" s="369"/>
    </row>
    <row r="119" spans="1:10" ht="13.5" customHeight="1">
      <c r="A119" s="108" t="s">
        <v>44</v>
      </c>
      <c r="B119" s="341"/>
      <c r="C119" s="278"/>
      <c r="D119" s="48">
        <f>簡易算定_年度1!$B$15</f>
        <v>0</v>
      </c>
      <c r="E119" s="48">
        <f>簡易算定_年度2!$B$15</f>
        <v>0</v>
      </c>
      <c r="F119" s="48">
        <f>簡易算定_年度3!$B$15</f>
        <v>0</v>
      </c>
      <c r="G119" s="48">
        <f>簡易算定_年度4!$B$15</f>
        <v>0</v>
      </c>
      <c r="H119" s="48">
        <f>簡易算定_年度5!$B$15</f>
        <v>0</v>
      </c>
      <c r="I119" s="48">
        <f>簡易算定_年度6!$B$15</f>
        <v>0</v>
      </c>
      <c r="J119" s="1"/>
    </row>
    <row r="120" spans="1:10" ht="42" customHeight="1">
      <c r="A120" s="108" t="s">
        <v>25</v>
      </c>
      <c r="B120" s="341"/>
      <c r="C120" s="278"/>
      <c r="D120" s="379">
        <f>簡易算定_年度1!I222</f>
        <v>0</v>
      </c>
      <c r="E120" s="379">
        <f>簡易算定_年度2!I222</f>
        <v>0</v>
      </c>
      <c r="F120" s="379">
        <f>簡易算定_年度3!I222</f>
        <v>0</v>
      </c>
      <c r="G120" s="379">
        <f>簡易算定_年度4!I222</f>
        <v>0</v>
      </c>
      <c r="H120" s="379">
        <f>簡易算定_年度5!I222</f>
        <v>0</v>
      </c>
      <c r="I120" s="379">
        <f>簡易算定_年度6!I222</f>
        <v>0</v>
      </c>
      <c r="J120" s="1"/>
    </row>
    <row r="121" spans="1:10">
      <c r="A121" s="369"/>
      <c r="B121" s="369"/>
      <c r="C121" s="369"/>
      <c r="D121" s="369"/>
    </row>
    <row r="122" spans="1:10">
      <c r="A122" s="369"/>
      <c r="B122" s="369"/>
      <c r="C122" s="369"/>
      <c r="D122" s="369"/>
    </row>
    <row r="123" spans="1:10">
      <c r="A123" s="369"/>
      <c r="B123" s="369"/>
      <c r="C123" s="369"/>
      <c r="D123" s="369"/>
    </row>
    <row r="124" spans="1:10">
      <c r="A124" s="369"/>
      <c r="B124" s="369"/>
      <c r="C124" s="369"/>
      <c r="D124" s="369"/>
    </row>
    <row r="125" spans="1:10">
      <c r="A125" s="369"/>
      <c r="B125" s="369"/>
      <c r="C125" s="369"/>
      <c r="D125" s="369"/>
    </row>
    <row r="126" spans="1:10">
      <c r="A126" s="369"/>
      <c r="B126" s="369"/>
      <c r="C126" s="369"/>
      <c r="D126" s="369"/>
    </row>
    <row r="127" spans="1:10">
      <c r="A127" s="369"/>
      <c r="B127" s="369"/>
      <c r="C127" s="369"/>
      <c r="D127" s="369"/>
    </row>
    <row r="128" spans="1:10">
      <c r="A128" s="369"/>
      <c r="B128" s="369"/>
      <c r="C128" s="369"/>
      <c r="D128" s="369"/>
    </row>
    <row r="129" spans="1:10">
      <c r="A129" s="369"/>
      <c r="B129" s="369"/>
      <c r="C129" s="369"/>
      <c r="D129" s="369"/>
    </row>
    <row r="130" spans="1:10">
      <c r="A130" s="369"/>
      <c r="B130" s="369"/>
      <c r="C130" s="369"/>
      <c r="D130" s="369"/>
    </row>
    <row r="131" spans="1:10">
      <c r="A131" s="369"/>
      <c r="B131" s="369"/>
      <c r="C131" s="369"/>
      <c r="D131" s="369"/>
    </row>
    <row r="132" spans="1:10">
      <c r="A132" s="369"/>
      <c r="B132" s="369"/>
      <c r="C132" s="369"/>
      <c r="D132" s="369"/>
    </row>
    <row r="133" spans="1:10">
      <c r="A133" s="369"/>
      <c r="B133" s="369"/>
      <c r="C133" s="369"/>
      <c r="D133" s="369"/>
    </row>
    <row r="134" spans="1:10">
      <c r="A134" s="35" t="s">
        <v>113</v>
      </c>
      <c r="B134" s="369"/>
      <c r="C134" s="369"/>
      <c r="D134" s="369"/>
    </row>
    <row r="135" spans="1:10">
      <c r="A135" s="2" t="s">
        <v>202</v>
      </c>
      <c r="B135" s="369"/>
      <c r="C135" s="369"/>
      <c r="D135" s="369"/>
    </row>
    <row r="136" spans="1:10">
      <c r="A136" s="369"/>
      <c r="B136" s="369"/>
      <c r="C136" s="369"/>
      <c r="D136" s="369"/>
    </row>
    <row r="137" spans="1:10">
      <c r="A137" s="5" t="s">
        <v>176</v>
      </c>
      <c r="B137" s="5"/>
      <c r="C137" s="5"/>
      <c r="D137" s="5"/>
      <c r="E137" s="5"/>
      <c r="F137" s="5"/>
      <c r="G137" s="5"/>
      <c r="H137" s="5"/>
      <c r="I137" s="5"/>
    </row>
    <row r="138" spans="1:10">
      <c r="A138" s="5"/>
      <c r="B138" s="5"/>
      <c r="C138" s="5"/>
      <c r="D138" s="5"/>
      <c r="E138" s="5"/>
      <c r="F138" s="5"/>
      <c r="G138" s="5"/>
      <c r="H138" s="5"/>
      <c r="I138" s="5"/>
    </row>
    <row r="139" spans="1:10" ht="17.25">
      <c r="A139" s="5" t="s">
        <v>177</v>
      </c>
      <c r="B139" s="5"/>
      <c r="C139" s="5"/>
      <c r="D139" s="5"/>
      <c r="E139" s="382"/>
      <c r="F139" s="382"/>
    </row>
    <row r="140" spans="1:10">
      <c r="A140" s="29" t="s">
        <v>186</v>
      </c>
    </row>
    <row r="141" spans="1:10" ht="13.5" customHeight="1">
      <c r="A141" s="108" t="s">
        <v>44</v>
      </c>
      <c r="B141" s="341"/>
      <c r="C141" s="278"/>
      <c r="D141" s="48">
        <f>簡易算定_年度1!$B$15</f>
        <v>0</v>
      </c>
      <c r="E141" s="48">
        <f>簡易算定_年度2!$B$15</f>
        <v>0</v>
      </c>
      <c r="F141" s="48">
        <f>簡易算定_年度3!$B$15</f>
        <v>0</v>
      </c>
      <c r="G141" s="48">
        <f>簡易算定_年度4!$B$15</f>
        <v>0</v>
      </c>
      <c r="H141" s="48">
        <f>簡易算定_年度5!$B$15</f>
        <v>0</v>
      </c>
      <c r="I141" s="48">
        <f>簡易算定_年度6!$B$15</f>
        <v>0</v>
      </c>
      <c r="J141" s="1"/>
    </row>
    <row r="142" spans="1:10" ht="42" customHeight="1">
      <c r="A142" s="108" t="s">
        <v>250</v>
      </c>
      <c r="B142" s="341"/>
      <c r="C142" s="278"/>
      <c r="D142" s="378">
        <f>簡易算定_年度1!M246</f>
        <v>0</v>
      </c>
      <c r="E142" s="378">
        <f>簡易算定_年度2!M246</f>
        <v>0</v>
      </c>
      <c r="F142" s="378">
        <f>簡易算定_年度3!M246</f>
        <v>0</v>
      </c>
      <c r="G142" s="378">
        <f>簡易算定_年度4!M246</f>
        <v>0</v>
      </c>
      <c r="H142" s="378">
        <f>簡易算定_年度5!M246</f>
        <v>0</v>
      </c>
      <c r="I142" s="378">
        <f>簡易算定_年度6!M246</f>
        <v>0</v>
      </c>
      <c r="J142" s="1"/>
    </row>
    <row r="143" spans="1:10">
      <c r="A143" s="60"/>
      <c r="B143" s="60"/>
      <c r="C143" s="60"/>
      <c r="D143" s="60"/>
      <c r="E143" s="116"/>
      <c r="F143" s="116"/>
      <c r="G143" s="116"/>
      <c r="H143" s="116"/>
      <c r="I143" s="116"/>
      <c r="J143" s="116"/>
    </row>
    <row r="144" spans="1:10">
      <c r="A144" s="60"/>
      <c r="B144" s="60"/>
      <c r="C144" s="60"/>
      <c r="D144" s="60"/>
      <c r="E144" s="116"/>
      <c r="F144" s="116"/>
      <c r="G144" s="116"/>
      <c r="H144" s="116"/>
      <c r="I144" s="116"/>
      <c r="J144" s="116"/>
    </row>
    <row r="145" spans="1:10">
      <c r="A145" s="60"/>
      <c r="B145" s="60"/>
      <c r="C145" s="60"/>
      <c r="D145" s="60"/>
      <c r="E145" s="116"/>
      <c r="F145" s="116"/>
      <c r="G145" s="116"/>
      <c r="H145" s="116"/>
      <c r="I145" s="116"/>
      <c r="J145" s="116"/>
    </row>
    <row r="146" spans="1:10">
      <c r="A146" s="60"/>
      <c r="B146" s="60"/>
      <c r="C146" s="60"/>
      <c r="D146" s="60"/>
      <c r="E146" s="116"/>
      <c r="F146" s="116"/>
      <c r="G146" s="116"/>
      <c r="H146" s="116"/>
      <c r="I146" s="116"/>
      <c r="J146" s="116"/>
    </row>
    <row r="147" spans="1:10">
      <c r="A147" s="60"/>
      <c r="B147" s="60"/>
      <c r="C147" s="60"/>
      <c r="D147" s="60"/>
      <c r="E147" s="116"/>
      <c r="F147" s="116"/>
      <c r="G147" s="116"/>
      <c r="H147" s="116"/>
      <c r="I147" s="116"/>
      <c r="J147" s="116"/>
    </row>
    <row r="148" spans="1:10">
      <c r="A148" s="60"/>
      <c r="B148" s="60"/>
      <c r="C148" s="60"/>
      <c r="D148" s="60"/>
      <c r="E148" s="116"/>
      <c r="F148" s="116"/>
      <c r="G148" s="116"/>
      <c r="H148" s="116"/>
      <c r="I148" s="116"/>
      <c r="J148" s="116"/>
    </row>
    <row r="149" spans="1:10">
      <c r="A149" s="60"/>
      <c r="B149" s="60"/>
      <c r="C149" s="60"/>
      <c r="D149" s="60"/>
      <c r="E149" s="116"/>
      <c r="F149" s="116"/>
      <c r="G149" s="116"/>
      <c r="H149" s="116"/>
      <c r="I149" s="116"/>
      <c r="J149" s="116"/>
    </row>
    <row r="150" spans="1:10">
      <c r="A150" s="60"/>
      <c r="B150" s="60"/>
      <c r="C150" s="60"/>
      <c r="D150" s="60"/>
      <c r="E150" s="116"/>
      <c r="F150" s="116"/>
      <c r="G150" s="116"/>
      <c r="H150" s="116"/>
      <c r="I150" s="116"/>
      <c r="J150" s="116"/>
    </row>
    <row r="151" spans="1:10">
      <c r="A151" s="60"/>
      <c r="B151" s="60"/>
      <c r="C151" s="60"/>
      <c r="D151" s="60"/>
      <c r="E151" s="116"/>
      <c r="F151" s="116"/>
      <c r="G151" s="116"/>
      <c r="H151" s="116"/>
      <c r="I151" s="116"/>
      <c r="J151" s="116"/>
    </row>
    <row r="152" spans="1:10">
      <c r="A152" s="60"/>
      <c r="B152" s="60"/>
      <c r="C152" s="60"/>
      <c r="D152" s="60"/>
      <c r="E152" s="116"/>
      <c r="F152" s="116"/>
      <c r="G152" s="116"/>
      <c r="H152" s="116"/>
      <c r="I152" s="116"/>
      <c r="J152" s="116"/>
    </row>
    <row r="153" spans="1:10">
      <c r="A153" s="369"/>
      <c r="B153" s="369"/>
      <c r="C153" s="369"/>
      <c r="D153" s="369"/>
    </row>
    <row r="155" spans="1:10">
      <c r="A155" s="29" t="s">
        <v>217</v>
      </c>
    </row>
    <row r="156" spans="1:10" ht="17.25" customHeight="1">
      <c r="A156" s="108" t="s">
        <v>44</v>
      </c>
      <c r="B156" s="341"/>
      <c r="C156" s="278"/>
      <c r="D156" s="48">
        <f>簡易算定_年度1!$B$15</f>
        <v>0</v>
      </c>
      <c r="E156" s="48">
        <f>簡易算定_年度2!$B$15</f>
        <v>0</v>
      </c>
      <c r="F156" s="48">
        <f>簡易算定_年度3!$B$15</f>
        <v>0</v>
      </c>
      <c r="G156" s="48">
        <f>簡易算定_年度4!$B$15</f>
        <v>0</v>
      </c>
      <c r="H156" s="48">
        <f>簡易算定_年度5!$B$15</f>
        <v>0</v>
      </c>
      <c r="I156" s="48">
        <f>簡易算定_年度6!$B$15</f>
        <v>0</v>
      </c>
      <c r="J156" s="1"/>
    </row>
    <row r="157" spans="1:10" ht="42" customHeight="1">
      <c r="A157" s="38" t="s">
        <v>204</v>
      </c>
      <c r="B157" s="84"/>
      <c r="C157" s="112"/>
      <c r="D157" s="378">
        <f>簡易算定_年度1!M249</f>
        <v>0</v>
      </c>
      <c r="E157" s="378">
        <f>簡易算定_年度2!M249</f>
        <v>0</v>
      </c>
      <c r="F157" s="378">
        <f>簡易算定_年度3!M249</f>
        <v>0</v>
      </c>
      <c r="G157" s="378">
        <f>簡易算定_年度4!M249</f>
        <v>0</v>
      </c>
      <c r="H157" s="378">
        <f>簡易算定_年度5!M249</f>
        <v>0</v>
      </c>
      <c r="I157" s="378">
        <f>簡易算定_年度6!M249</f>
        <v>0</v>
      </c>
      <c r="J157" s="1"/>
    </row>
    <row r="158" spans="1:10">
      <c r="A158" s="60"/>
      <c r="B158" s="60"/>
      <c r="C158" s="60"/>
      <c r="D158" s="60"/>
      <c r="E158" s="116"/>
      <c r="F158" s="116"/>
      <c r="G158" s="116"/>
      <c r="H158" s="116"/>
      <c r="I158" s="116"/>
      <c r="J158" s="116"/>
    </row>
    <row r="159" spans="1:10">
      <c r="A159" s="60"/>
      <c r="B159" s="60"/>
      <c r="C159" s="60"/>
      <c r="D159" s="60"/>
      <c r="E159" s="116"/>
      <c r="F159" s="116"/>
      <c r="G159" s="116"/>
      <c r="H159" s="116"/>
      <c r="I159" s="116"/>
      <c r="J159" s="116"/>
    </row>
    <row r="160" spans="1:10">
      <c r="A160" s="60"/>
      <c r="B160" s="60"/>
      <c r="C160" s="60"/>
      <c r="D160" s="60"/>
      <c r="E160" s="116"/>
      <c r="F160" s="116"/>
      <c r="G160" s="116"/>
      <c r="H160" s="116"/>
      <c r="I160" s="116"/>
      <c r="J160" s="116"/>
    </row>
    <row r="161" spans="1:10">
      <c r="A161" s="60"/>
      <c r="B161" s="60"/>
      <c r="C161" s="60"/>
      <c r="D161" s="60"/>
      <c r="E161" s="116"/>
      <c r="F161" s="116"/>
      <c r="G161" s="116"/>
      <c r="H161" s="116"/>
      <c r="I161" s="116"/>
      <c r="J161" s="116"/>
    </row>
    <row r="162" spans="1:10">
      <c r="A162" s="60"/>
      <c r="B162" s="60"/>
      <c r="C162" s="60"/>
      <c r="D162" s="60"/>
      <c r="E162" s="116"/>
      <c r="F162" s="116"/>
      <c r="G162" s="116"/>
      <c r="H162" s="116"/>
      <c r="I162" s="116"/>
      <c r="J162" s="116"/>
    </row>
    <row r="163" spans="1:10">
      <c r="A163" s="60"/>
      <c r="B163" s="60"/>
      <c r="C163" s="60"/>
      <c r="D163" s="60"/>
      <c r="E163" s="116"/>
      <c r="F163" s="116"/>
      <c r="G163" s="116"/>
      <c r="H163" s="116"/>
      <c r="I163" s="116"/>
      <c r="J163" s="116"/>
    </row>
    <row r="164" spans="1:10">
      <c r="A164" s="60"/>
      <c r="B164" s="60"/>
      <c r="C164" s="60"/>
      <c r="D164" s="60"/>
      <c r="E164" s="116"/>
      <c r="F164" s="116"/>
      <c r="G164" s="116"/>
      <c r="H164" s="116"/>
      <c r="I164" s="116"/>
      <c r="J164" s="116"/>
    </row>
    <row r="165" spans="1:10">
      <c r="A165" s="60"/>
      <c r="B165" s="60"/>
      <c r="C165" s="60"/>
      <c r="D165" s="60"/>
      <c r="E165" s="116"/>
      <c r="F165" s="116"/>
      <c r="G165" s="116"/>
      <c r="H165" s="116"/>
      <c r="I165" s="116"/>
      <c r="J165" s="116"/>
    </row>
    <row r="166" spans="1:10">
      <c r="A166" s="60"/>
      <c r="B166" s="60"/>
      <c r="C166" s="60"/>
      <c r="D166" s="60"/>
      <c r="E166" s="116"/>
      <c r="F166" s="116"/>
      <c r="G166" s="116"/>
      <c r="H166" s="116"/>
      <c r="I166" s="116"/>
      <c r="J166" s="116"/>
    </row>
    <row r="167" spans="1:10">
      <c r="A167" s="60"/>
      <c r="B167" s="60"/>
      <c r="C167" s="60"/>
      <c r="D167" s="60"/>
      <c r="E167" s="116"/>
      <c r="F167" s="116"/>
      <c r="G167" s="116"/>
      <c r="H167" s="116"/>
      <c r="I167" s="116"/>
      <c r="J167" s="116"/>
    </row>
    <row r="168" spans="1:10">
      <c r="A168" s="369"/>
      <c r="B168" s="369"/>
      <c r="C168" s="369"/>
      <c r="D168" s="369"/>
    </row>
    <row r="172" spans="1:10" ht="17.25">
      <c r="A172" s="46" t="s">
        <v>152</v>
      </c>
    </row>
    <row r="173" spans="1:10">
      <c r="A173" s="29" t="s">
        <v>200</v>
      </c>
    </row>
    <row r="174" spans="1:10">
      <c r="A174" s="288" t="s">
        <v>44</v>
      </c>
      <c r="B174" s="373"/>
      <c r="C174" s="333"/>
      <c r="D174" s="380" t="str">
        <f>CONCATENATE("基準年度",簡易算定_年度1!$B$15-1)</f>
        <v>基準年度-1</v>
      </c>
      <c r="E174" s="48">
        <f>簡易算定_年度1!$B$15</f>
        <v>0</v>
      </c>
      <c r="F174" s="48">
        <f>簡易算定_年度2!$B$15</f>
        <v>0</v>
      </c>
      <c r="G174" s="48">
        <f>簡易算定_年度3!$B$15</f>
        <v>0</v>
      </c>
      <c r="H174" s="48">
        <f>簡易算定_年度4!$B$15</f>
        <v>0</v>
      </c>
      <c r="I174" s="48">
        <f>簡易算定_年度5!$B$15</f>
        <v>0</v>
      </c>
      <c r="J174" s="48">
        <f>簡易算定_年度6!$B$15</f>
        <v>0</v>
      </c>
    </row>
    <row r="175" spans="1:10">
      <c r="A175" s="288" t="s">
        <v>283</v>
      </c>
      <c r="B175" s="373"/>
      <c r="C175" s="333"/>
      <c r="D175" s="379">
        <f>簡易算定_年度1!H256/10</f>
        <v>0</v>
      </c>
      <c r="E175" s="379">
        <f>簡易算定_年度1!H261/10</f>
        <v>0</v>
      </c>
      <c r="F175" s="379">
        <f>簡易算定_年度2!H261/10</f>
        <v>0</v>
      </c>
      <c r="G175" s="379">
        <f>簡易算定_年度3!H261/10</f>
        <v>0</v>
      </c>
      <c r="H175" s="379">
        <f>簡易算定_年度4!H261/10</f>
        <v>0</v>
      </c>
      <c r="I175" s="379">
        <f>簡易算定_年度5!H261/10</f>
        <v>0</v>
      </c>
      <c r="J175" s="379">
        <f>簡易算定_年度6!H261/10</f>
        <v>0</v>
      </c>
    </row>
    <row r="176" spans="1:10" ht="13.5" customHeight="1">
      <c r="A176" s="50" t="s">
        <v>261</v>
      </c>
      <c r="B176" s="50"/>
      <c r="C176" s="50"/>
      <c r="D176" s="381" t="str">
        <f>IFERROR(D175/D175,"")</f>
        <v/>
      </c>
      <c r="E176" s="383" t="str">
        <f>IFERROR(E175/D175,"")</f>
        <v/>
      </c>
      <c r="F176" s="383" t="str">
        <f>IFERROR(F175/D175,"")</f>
        <v/>
      </c>
      <c r="G176" s="383" t="str">
        <f>IFERROR(G175/D175,"")</f>
        <v/>
      </c>
      <c r="H176" s="383" t="str">
        <f>IFERROR(H175/D175,"")</f>
        <v/>
      </c>
      <c r="I176" s="383" t="str">
        <f>IFERROR(I175/D175,"")</f>
        <v/>
      </c>
      <c r="J176" s="383" t="str">
        <f>IFERROR(J175/D175,"")</f>
        <v/>
      </c>
    </row>
    <row r="190" spans="1:10">
      <c r="A190" s="29" t="s">
        <v>278</v>
      </c>
    </row>
    <row r="191" spans="1:10">
      <c r="A191" s="288" t="s">
        <v>44</v>
      </c>
      <c r="B191" s="373"/>
      <c r="C191" s="333"/>
      <c r="D191" s="380" t="str">
        <f>CONCATENATE("基準年度",簡易算定_年度1!$B$15-1)</f>
        <v>基準年度-1</v>
      </c>
      <c r="E191" s="48">
        <f>簡易算定_年度1!$B$15</f>
        <v>0</v>
      </c>
      <c r="F191" s="48">
        <f>簡易算定_年度2!$B$15</f>
        <v>0</v>
      </c>
      <c r="G191" s="48">
        <f>簡易算定_年度3!$B$15</f>
        <v>0</v>
      </c>
      <c r="H191" s="48">
        <f>簡易算定_年度4!$B$15</f>
        <v>0</v>
      </c>
      <c r="I191" s="48">
        <f>簡易算定_年度5!$B$15</f>
        <v>0</v>
      </c>
      <c r="J191" s="48">
        <f>簡易算定_年度6!$B$15</f>
        <v>0</v>
      </c>
    </row>
    <row r="192" spans="1:10">
      <c r="A192" s="288" t="s">
        <v>199</v>
      </c>
      <c r="B192" s="373"/>
      <c r="C192" s="333"/>
      <c r="D192" s="379">
        <f>簡易算定_年度1!Y256</f>
        <v>0</v>
      </c>
      <c r="E192" s="379">
        <f>簡易算定_年度1!Y261</f>
        <v>0</v>
      </c>
      <c r="F192" s="379">
        <f>簡易算定_年度2!Y261</f>
        <v>0</v>
      </c>
      <c r="G192" s="379">
        <f>簡易算定_年度3!Y261</f>
        <v>0</v>
      </c>
      <c r="H192" s="379">
        <f>簡易算定_年度4!Y261</f>
        <v>0</v>
      </c>
      <c r="I192" s="379">
        <f>簡易算定_年度5!Y261</f>
        <v>0</v>
      </c>
      <c r="J192" s="379">
        <f>簡易算定_年度6!Y261</f>
        <v>0</v>
      </c>
    </row>
    <row r="193" spans="1:10" ht="13.5" customHeight="1">
      <c r="A193" s="50" t="s">
        <v>156</v>
      </c>
      <c r="B193" s="50"/>
      <c r="C193" s="50"/>
      <c r="D193" s="381" t="str">
        <f>IFERROR(D192/D192,"")</f>
        <v/>
      </c>
      <c r="E193" s="383" t="str">
        <f>IFERROR(E192/D192,"")</f>
        <v/>
      </c>
      <c r="F193" s="383" t="str">
        <f>IFERROR(F192/D192,"")</f>
        <v/>
      </c>
      <c r="G193" s="383" t="str">
        <f>IFERROR(G192/D192,"")</f>
        <v/>
      </c>
      <c r="H193" s="383" t="str">
        <f>IFERROR(H192/D192,"")</f>
        <v/>
      </c>
      <c r="I193" s="383" t="str">
        <f>IFERROR(I192/D192,"")</f>
        <v/>
      </c>
      <c r="J193" s="383" t="str">
        <f>IFERROR(J192/D192,"")</f>
        <v/>
      </c>
    </row>
    <row r="194" spans="1:10">
      <c r="A194" s="60"/>
      <c r="B194" s="60"/>
      <c r="C194" s="60"/>
      <c r="D194" s="60"/>
      <c r="E194" s="116"/>
      <c r="F194" s="116"/>
      <c r="G194" s="116"/>
      <c r="H194" s="116"/>
      <c r="I194" s="116"/>
      <c r="J194" s="116"/>
    </row>
    <row r="195" spans="1:10">
      <c r="A195" s="60"/>
      <c r="B195" s="60"/>
      <c r="C195" s="60"/>
      <c r="D195" s="60"/>
      <c r="E195" s="116"/>
      <c r="F195" s="116"/>
      <c r="G195" s="116"/>
      <c r="H195" s="116"/>
      <c r="I195" s="116"/>
      <c r="J195" s="116"/>
    </row>
    <row r="196" spans="1:10">
      <c r="A196" s="60"/>
      <c r="B196" s="60"/>
      <c r="C196" s="60"/>
      <c r="D196" s="60"/>
      <c r="E196" s="116"/>
      <c r="F196" s="116"/>
      <c r="G196" s="116"/>
      <c r="H196" s="116"/>
      <c r="I196" s="116"/>
      <c r="J196" s="116"/>
    </row>
    <row r="197" spans="1:10">
      <c r="A197" s="60"/>
      <c r="B197" s="60"/>
      <c r="C197" s="60"/>
      <c r="D197" s="60"/>
      <c r="E197" s="116"/>
      <c r="F197" s="116"/>
      <c r="G197" s="116"/>
      <c r="H197" s="116"/>
      <c r="I197" s="116"/>
      <c r="J197" s="116"/>
    </row>
    <row r="198" spans="1:10">
      <c r="A198" s="60"/>
      <c r="B198" s="60"/>
      <c r="C198" s="60"/>
      <c r="D198" s="60"/>
      <c r="E198" s="116"/>
      <c r="F198" s="116"/>
      <c r="G198" s="116"/>
      <c r="H198" s="116"/>
      <c r="I198" s="116"/>
      <c r="J198" s="116"/>
    </row>
    <row r="199" spans="1:10">
      <c r="A199" s="60"/>
      <c r="B199" s="60"/>
      <c r="C199" s="60"/>
      <c r="D199" s="60"/>
      <c r="E199" s="116"/>
      <c r="F199" s="116"/>
      <c r="G199" s="116"/>
      <c r="H199" s="116"/>
      <c r="I199" s="116"/>
      <c r="J199" s="116"/>
    </row>
    <row r="200" spans="1:10">
      <c r="A200" s="60"/>
      <c r="B200" s="60"/>
      <c r="C200" s="60"/>
      <c r="D200" s="60"/>
      <c r="E200" s="116"/>
      <c r="F200" s="116"/>
      <c r="G200" s="116"/>
      <c r="H200" s="116"/>
      <c r="I200" s="116"/>
      <c r="J200" s="116"/>
    </row>
    <row r="201" spans="1:10">
      <c r="A201" s="60"/>
      <c r="B201" s="60"/>
      <c r="C201" s="60"/>
      <c r="D201" s="60"/>
      <c r="E201" s="116"/>
      <c r="F201" s="116"/>
      <c r="G201" s="116"/>
      <c r="H201" s="116"/>
      <c r="I201" s="116"/>
      <c r="J201" s="116"/>
    </row>
    <row r="202" spans="1:10">
      <c r="A202" s="60"/>
      <c r="B202" s="60"/>
      <c r="C202" s="60"/>
      <c r="D202" s="60"/>
      <c r="E202" s="116"/>
      <c r="F202" s="116"/>
      <c r="G202" s="116"/>
      <c r="H202" s="116"/>
      <c r="I202" s="116"/>
      <c r="J202" s="116"/>
    </row>
    <row r="203" spans="1:10">
      <c r="A203" s="369"/>
      <c r="B203" s="369"/>
      <c r="C203" s="369"/>
      <c r="D203" s="369"/>
    </row>
    <row r="206" spans="1:10">
      <c r="A206" s="29"/>
    </row>
  </sheetData>
  <mergeCells count="28">
    <mergeCell ref="A1:S1"/>
    <mergeCell ref="A6:G6"/>
    <mergeCell ref="A8:C8"/>
    <mergeCell ref="A9:C9"/>
    <mergeCell ref="A25:C25"/>
    <mergeCell ref="A26:C26"/>
    <mergeCell ref="A43:C43"/>
    <mergeCell ref="A44:C44"/>
    <mergeCell ref="A58:C58"/>
    <mergeCell ref="A59:C59"/>
    <mergeCell ref="A80:C80"/>
    <mergeCell ref="A81:C81"/>
    <mergeCell ref="A101:C101"/>
    <mergeCell ref="A102:C102"/>
    <mergeCell ref="A119:C119"/>
    <mergeCell ref="A120:C120"/>
    <mergeCell ref="A141:C141"/>
    <mergeCell ref="A142:C142"/>
    <mergeCell ref="A156:C156"/>
    <mergeCell ref="A157:C157"/>
    <mergeCell ref="A174:C174"/>
    <mergeCell ref="A175:C175"/>
    <mergeCell ref="A176:C176"/>
    <mergeCell ref="A191:C191"/>
    <mergeCell ref="A192:C192"/>
    <mergeCell ref="A193:C193"/>
    <mergeCell ref="A4:F5"/>
    <mergeCell ref="A137:I138"/>
  </mergeCells>
  <phoneticPr fontId="1"/>
  <pageMargins left="0.70866141732283472" right="0.70866141732283472" top="0.74803149606299213" bottom="0.74803149606299213" header="0.31496062992125984" footer="0.31496062992125984"/>
  <pageSetup paperSize="8" scale="65" fitToWidth="1" fitToHeight="2" orientation="portrait" usePrinterDefaults="1" cellComments="asDisplayed" r:id="rId1"/>
  <rowBreaks count="1" manualBreakCount="1">
    <brk id="115" max="18" man="1"/>
  </rowBreaks>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記入方法</vt:lpstr>
      <vt:lpstr>記入例</vt:lpstr>
      <vt:lpstr>簡易算定_年度1</vt:lpstr>
      <vt:lpstr>簡易算定_年度2</vt:lpstr>
      <vt:lpstr>簡易算定_年度3</vt:lpstr>
      <vt:lpstr>簡易算定_年度4</vt:lpstr>
      <vt:lpstr>簡易算定_年度5</vt:lpstr>
      <vt:lpstr>簡易算定_年度6</vt:lpstr>
      <vt:lpstr>取りまとめ・グラフ</vt:lpstr>
      <vt:lpstr>原本</vt:lpstr>
    </vt:vector>
  </TitlesOfParts>
  <LinksUpToDate>false</LinksUpToDate>
  <SharedDoc>false</SharedDoc>
  <HyperlinksChanged>false</HyperlinksChanged>
  <AppVersion>3.3.6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事務局</dc:creator>
  <cp:lastModifiedBy>礒部　瑞樹</cp:lastModifiedBy>
  <cp:lastPrinted>2018-07-11T03:05:42Z</cp:lastPrinted>
  <dcterms:created xsi:type="dcterms:W3CDTF">2018-02-01T08:38:25Z</dcterms:created>
  <dcterms:modified xsi:type="dcterms:W3CDTF">2018-11-14T05:33:58Z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2.1.12.0</vt:lpwstr>
    </vt:vector>
  </property>
  <property fmtid="{DCFEDD21-7773-49B2-8022-6FC58DB5260B}" pid="3" name="LastSavedVersion">
    <vt:lpwstr>2.1.12.0</vt:lpwstr>
  </property>
  <property fmtid="{DCFEDD21-7773-49B2-8022-6FC58DB5260B}" pid="4" name="LastSavedDate">
    <vt:filetime>2018-11-14T05:33:58Z</vt:filetime>
  </property>
</Properties>
</file>