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30 新制度担当（認こ担当含）\106 給付\03 法令・通知・事務連絡\公定価格試算ソフト\H31.4とR1.10\●R1.10～\ロック有り版（HP掲出）\"/>
    </mc:Choice>
  </mc:AlternateContent>
  <bookViews>
    <workbookView xWindow="10236" yWindow="-12" windowWidth="10272" windowHeight="7296" tabRatio="837"/>
  </bookViews>
  <sheets>
    <sheet name="入力シート" sheetId="24" r:id="rId1"/>
    <sheet name="計算シート" sheetId="25" r:id="rId2"/>
    <sheet name="幼稚園 本単価表" sheetId="34" r:id="rId3"/>
    <sheet name="幼稚園 本単価表②" sheetId="35" r:id="rId4"/>
    <sheet name="対応表" sheetId="26" r:id="rId5"/>
    <sheet name="Ver." sheetId="27" r:id="rId6"/>
    <sheet name="都道府県市区町村" sheetId="28" r:id="rId7"/>
    <sheet name="自動入力" sheetId="29" r:id="rId8"/>
  </sheets>
  <externalReferences>
    <externalReference r:id="rId9"/>
    <externalReference r:id="rId10"/>
    <externalReference r:id="rId11"/>
  </externalReferences>
  <definedNames>
    <definedName name="_xlnm._FilterDatabase" localSheetId="2" hidden="1">'幼稚園 本単価表'!$A$4:$BB$40</definedName>
    <definedName name="Ｂ有無">[1]対応表!$M$3:$M$4</definedName>
    <definedName name="_xlnm.Print_Area" localSheetId="5">Ver.!$A$1:$AF$32</definedName>
    <definedName name="_xlnm.Print_Area" localSheetId="1">計算シート!$C$1:$P$91</definedName>
    <definedName name="_xlnm.Print_Area" localSheetId="0">入力シート!$A$1:$AK$264</definedName>
    <definedName name="_xlnm.Print_Area" localSheetId="2">'幼稚園 本単価表'!$A$1:$AX$278</definedName>
    <definedName name="_xlnm.Print_Area" localSheetId="3">'幼稚園 本単価表②'!$A$1:$W$59</definedName>
    <definedName name="_xlnm.Print_Titles" localSheetId="2">'幼稚園 本単価表'!$A:$D,'幼稚園 本単価表'!$1:$6</definedName>
    <definedName name="あり・なし">'[2]１～３号対応表'!$F$3:$F$4</definedName>
    <definedName name="チーム保育教員数">対応表!$J$3:$J$16</definedName>
    <definedName name="愛知県">都道府県市区町村!$Y$3:$Y$57</definedName>
    <definedName name="愛媛県">都道府県市区町村!$AN$3:$AN$23</definedName>
    <definedName name="茨城県">都道府県市区町村!$J$3:$J$47</definedName>
    <definedName name="引上率">[3]単価引上率!$B$2</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給食週当たり実施日数">対応表!$H$3:$H$8</definedName>
    <definedName name="京都府">都道府県市区町村!$AB$3:$AB$29</definedName>
    <definedName name="熊本県">都道府県市区町村!$AS$3:$AS$48</definedName>
    <definedName name="群馬県">都道府県市区町村!$L$3:$L$38</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対応表!$G$3:$G$4</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都道府県">都道府県市区町村!$B$2:$AW$2</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対応表!$O$3:$O$14</definedName>
    <definedName name="北海道">都道府県市区町村!$C$3:$C$182</definedName>
    <definedName name="有無">対応表!$F$3:$F$4</definedName>
    <definedName name="有無2">対応表!$S$3:$S$5</definedName>
    <definedName name="冷暖房費加算用地域区分">対応表!$I$3:$I$7</definedName>
    <definedName name="和歌山県">都道府県市区町村!$AF$3:$AF$33</definedName>
  </definedNames>
  <calcPr calcId="162913"/>
</workbook>
</file>

<file path=xl/calcChain.xml><?xml version="1.0" encoding="utf-8"?>
<calcChain xmlns="http://schemas.openxmlformats.org/spreadsheetml/2006/main">
  <c r="G25" i="25" l="1"/>
  <c r="G24" i="25"/>
  <c r="J121" i="24" l="1"/>
  <c r="F56" i="25"/>
  <c r="L56" i="25" s="1"/>
  <c r="E81" i="25" l="1"/>
  <c r="E82" i="25"/>
  <c r="E47" i="25" l="1"/>
  <c r="F47" i="25" s="1"/>
  <c r="J85" i="24" s="1"/>
  <c r="E45" i="25"/>
  <c r="F45" i="25" s="1"/>
  <c r="A2" i="29"/>
  <c r="F2" i="29"/>
  <c r="K2" i="29"/>
  <c r="P2" i="29"/>
  <c r="A3" i="29"/>
  <c r="F3" i="29"/>
  <c r="K3" i="29"/>
  <c r="P3" i="29"/>
  <c r="A4" i="29"/>
  <c r="F4" i="29"/>
  <c r="K4" i="29"/>
  <c r="P4" i="29"/>
  <c r="A5" i="29"/>
  <c r="F5" i="29"/>
  <c r="K5" i="29"/>
  <c r="P5" i="29"/>
  <c r="A6" i="29"/>
  <c r="F6" i="29"/>
  <c r="K6" i="29"/>
  <c r="P6" i="29"/>
  <c r="A7" i="29"/>
  <c r="F7" i="29"/>
  <c r="K7" i="29"/>
  <c r="P7" i="29"/>
  <c r="A8" i="29"/>
  <c r="F8" i="29"/>
  <c r="K8" i="29"/>
  <c r="P8" i="29"/>
  <c r="A9" i="29"/>
  <c r="F9" i="29"/>
  <c r="K9" i="29"/>
  <c r="P9" i="29"/>
  <c r="A10" i="29"/>
  <c r="F10" i="29"/>
  <c r="K10" i="29"/>
  <c r="P10" i="29"/>
  <c r="A11" i="29"/>
  <c r="F11" i="29"/>
  <c r="K11" i="29"/>
  <c r="P11" i="29"/>
  <c r="A12" i="29"/>
  <c r="F12" i="29"/>
  <c r="K12" i="29"/>
  <c r="P12" i="29"/>
  <c r="A13" i="29"/>
  <c r="F13" i="29"/>
  <c r="K13" i="29"/>
  <c r="P13" i="29"/>
  <c r="A14" i="29"/>
  <c r="F14" i="29"/>
  <c r="K14" i="29"/>
  <c r="P14" i="29"/>
  <c r="A15" i="29"/>
  <c r="F15" i="29"/>
  <c r="K15" i="29"/>
  <c r="P15" i="29"/>
  <c r="A16" i="29"/>
  <c r="F16" i="29"/>
  <c r="K16" i="29"/>
  <c r="P16" i="29"/>
  <c r="A17" i="29"/>
  <c r="F17" i="29"/>
  <c r="K17" i="29"/>
  <c r="A18" i="29"/>
  <c r="F18" i="29"/>
  <c r="K18" i="29"/>
  <c r="A19" i="29"/>
  <c r="F19" i="29"/>
  <c r="K19" i="29"/>
  <c r="A20" i="29"/>
  <c r="F20" i="29"/>
  <c r="K20" i="29"/>
  <c r="A21" i="29"/>
  <c r="F21" i="29"/>
  <c r="K21" i="29"/>
  <c r="A22" i="29"/>
  <c r="F22" i="29"/>
  <c r="K22" i="29"/>
  <c r="A23" i="29"/>
  <c r="F23" i="29"/>
  <c r="K23" i="29"/>
  <c r="A24" i="29"/>
  <c r="F24" i="29"/>
  <c r="K24" i="29"/>
  <c r="A25" i="29"/>
  <c r="F25" i="29"/>
  <c r="K25" i="29"/>
  <c r="A26" i="29"/>
  <c r="F26" i="29"/>
  <c r="K26" i="29"/>
  <c r="A27" i="29"/>
  <c r="F27" i="29"/>
  <c r="K27" i="29"/>
  <c r="A28" i="29"/>
  <c r="F28" i="29"/>
  <c r="K28" i="29"/>
  <c r="A29" i="29"/>
  <c r="F29" i="29"/>
  <c r="K29" i="29"/>
  <c r="A30" i="29"/>
  <c r="F30" i="29"/>
  <c r="K30" i="29"/>
  <c r="A31" i="29"/>
  <c r="F31" i="29"/>
  <c r="K31" i="29"/>
  <c r="A32" i="29"/>
  <c r="F32" i="29"/>
  <c r="K32" i="29"/>
  <c r="A33" i="29"/>
  <c r="F33" i="29"/>
  <c r="K33" i="29"/>
  <c r="A34" i="29"/>
  <c r="F34" i="29"/>
  <c r="K34" i="29"/>
  <c r="A35" i="29"/>
  <c r="F35" i="29"/>
  <c r="K35" i="29"/>
  <c r="A36" i="29"/>
  <c r="F36" i="29"/>
  <c r="K36" i="29"/>
  <c r="A37" i="29"/>
  <c r="F37" i="29"/>
  <c r="K37" i="29"/>
  <c r="A38" i="29"/>
  <c r="F38" i="29"/>
  <c r="K38" i="29"/>
  <c r="A39" i="29"/>
  <c r="F39" i="29"/>
  <c r="K39" i="29"/>
  <c r="A40" i="29"/>
  <c r="F40" i="29"/>
  <c r="K40" i="29"/>
  <c r="A41" i="29"/>
  <c r="F41" i="29"/>
  <c r="K41" i="29"/>
  <c r="A42" i="29"/>
  <c r="F42" i="29"/>
  <c r="K42" i="29"/>
  <c r="A43" i="29"/>
  <c r="F43" i="29"/>
  <c r="K43" i="29"/>
  <c r="A44" i="29"/>
  <c r="F44" i="29"/>
  <c r="K44" i="29"/>
  <c r="A45" i="29"/>
  <c r="F45" i="29"/>
  <c r="K45" i="29"/>
  <c r="A46" i="29"/>
  <c r="F46" i="29"/>
  <c r="K46" i="29"/>
  <c r="A47" i="29"/>
  <c r="F47" i="29"/>
  <c r="K47" i="29"/>
  <c r="A48" i="29"/>
  <c r="F48" i="29"/>
  <c r="K48" i="29"/>
  <c r="A49" i="29"/>
  <c r="F49" i="29"/>
  <c r="K49" i="29"/>
  <c r="A50" i="29"/>
  <c r="F50" i="29"/>
  <c r="K50" i="29"/>
  <c r="A51" i="29"/>
  <c r="F51" i="29"/>
  <c r="K51" i="29"/>
  <c r="A52" i="29"/>
  <c r="F52" i="29"/>
  <c r="K52" i="29"/>
  <c r="A53" i="29"/>
  <c r="F53" i="29"/>
  <c r="K53" i="29"/>
  <c r="A54" i="29"/>
  <c r="F54" i="29"/>
  <c r="K54" i="29"/>
  <c r="A55" i="29"/>
  <c r="F55" i="29"/>
  <c r="K55" i="29"/>
  <c r="A56" i="29"/>
  <c r="F56" i="29"/>
  <c r="K56" i="29"/>
  <c r="A57" i="29"/>
  <c r="F57" i="29"/>
  <c r="K57" i="29"/>
  <c r="A58" i="29"/>
  <c r="F58" i="29"/>
  <c r="K58" i="29"/>
  <c r="A59" i="29"/>
  <c r="F59" i="29"/>
  <c r="K59" i="29"/>
  <c r="A60" i="29"/>
  <c r="F60" i="29"/>
  <c r="K60" i="29"/>
  <c r="A61" i="29"/>
  <c r="F61" i="29"/>
  <c r="K61" i="29"/>
  <c r="A62" i="29"/>
  <c r="F62" i="29"/>
  <c r="K62" i="29"/>
  <c r="A63" i="29"/>
  <c r="F63" i="29"/>
  <c r="K63" i="29"/>
  <c r="A64" i="29"/>
  <c r="F64" i="29"/>
  <c r="K64" i="29"/>
  <c r="A65" i="29"/>
  <c r="F65" i="29"/>
  <c r="K65" i="29"/>
  <c r="A66" i="29"/>
  <c r="F66" i="29"/>
  <c r="K66" i="29"/>
  <c r="A67" i="29"/>
  <c r="F67" i="29"/>
  <c r="K67" i="29"/>
  <c r="A68" i="29"/>
  <c r="F68" i="29"/>
  <c r="K68" i="29"/>
  <c r="A69" i="29"/>
  <c r="F69" i="29"/>
  <c r="K69" i="29"/>
  <c r="A70" i="29"/>
  <c r="F70" i="29"/>
  <c r="K70" i="29"/>
  <c r="A71" i="29"/>
  <c r="F71" i="29"/>
  <c r="K71" i="29"/>
  <c r="A72" i="29"/>
  <c r="F72" i="29"/>
  <c r="K72" i="29"/>
  <c r="A73" i="29"/>
  <c r="F73" i="29"/>
  <c r="K73" i="29"/>
  <c r="A74" i="29"/>
  <c r="F74" i="29"/>
  <c r="K74" i="29"/>
  <c r="A75" i="29"/>
  <c r="F75" i="29"/>
  <c r="K75" i="29"/>
  <c r="A76" i="29"/>
  <c r="F76" i="29"/>
  <c r="K76" i="29"/>
  <c r="A77" i="29"/>
  <c r="F77" i="29"/>
  <c r="K77" i="29"/>
  <c r="A78" i="29"/>
  <c r="F78" i="29"/>
  <c r="K78" i="29"/>
  <c r="A79" i="29"/>
  <c r="F79" i="29"/>
  <c r="K79" i="29"/>
  <c r="A80" i="29"/>
  <c r="F80" i="29"/>
  <c r="K80" i="29"/>
  <c r="A81" i="29"/>
  <c r="F81" i="29"/>
  <c r="K81" i="29"/>
  <c r="A82" i="29"/>
  <c r="F82" i="29"/>
  <c r="K82" i="29"/>
  <c r="A83" i="29"/>
  <c r="F83" i="29"/>
  <c r="K83" i="29"/>
  <c r="A84" i="29"/>
  <c r="F84" i="29"/>
  <c r="K84" i="29"/>
  <c r="A85" i="29"/>
  <c r="F85" i="29"/>
  <c r="K85" i="29"/>
  <c r="A86" i="29"/>
  <c r="F86" i="29"/>
  <c r="K86" i="29"/>
  <c r="A87" i="29"/>
  <c r="F87" i="29"/>
  <c r="K87" i="29"/>
  <c r="A88" i="29"/>
  <c r="F88" i="29"/>
  <c r="K88" i="29"/>
  <c r="A89" i="29"/>
  <c r="F89" i="29"/>
  <c r="K89" i="29"/>
  <c r="A90" i="29"/>
  <c r="F90" i="29"/>
  <c r="K90" i="29"/>
  <c r="A91" i="29"/>
  <c r="F91" i="29"/>
  <c r="K91" i="29"/>
  <c r="A92" i="29"/>
  <c r="F92" i="29"/>
  <c r="K92" i="29"/>
  <c r="A93" i="29"/>
  <c r="F93" i="29"/>
  <c r="K93" i="29"/>
  <c r="A94" i="29"/>
  <c r="F94" i="29"/>
  <c r="K94" i="29"/>
  <c r="A95" i="29"/>
  <c r="F95" i="29"/>
  <c r="K95" i="29"/>
  <c r="A96" i="29"/>
  <c r="F96" i="29"/>
  <c r="K96" i="29"/>
  <c r="A97" i="29"/>
  <c r="F97" i="29"/>
  <c r="K97" i="29"/>
  <c r="A98" i="29"/>
  <c r="F98" i="29"/>
  <c r="K98" i="29"/>
  <c r="A99" i="29"/>
  <c r="F99" i="29"/>
  <c r="K99" i="29"/>
  <c r="A100" i="29"/>
  <c r="F100" i="29"/>
  <c r="K100" i="29"/>
  <c r="A101" i="29"/>
  <c r="F101" i="29"/>
  <c r="K101" i="29"/>
  <c r="A102" i="29"/>
  <c r="F102" i="29"/>
  <c r="K102" i="29"/>
  <c r="A103" i="29"/>
  <c r="F103" i="29"/>
  <c r="K103" i="29"/>
  <c r="A104" i="29"/>
  <c r="F104" i="29"/>
  <c r="K104" i="29"/>
  <c r="A105" i="29"/>
  <c r="F105" i="29"/>
  <c r="K105" i="29"/>
  <c r="A106" i="29"/>
  <c r="F106" i="29"/>
  <c r="K106" i="29"/>
  <c r="A107" i="29"/>
  <c r="F107" i="29"/>
  <c r="K107" i="29"/>
  <c r="A108" i="29"/>
  <c r="F108" i="29"/>
  <c r="K108" i="29"/>
  <c r="A109" i="29"/>
  <c r="F109" i="29"/>
  <c r="K109" i="29"/>
  <c r="A110" i="29"/>
  <c r="F110" i="29"/>
  <c r="K110" i="29"/>
  <c r="A111" i="29"/>
  <c r="F111" i="29"/>
  <c r="K111" i="29"/>
  <c r="A112" i="29"/>
  <c r="F112" i="29"/>
  <c r="K112" i="29"/>
  <c r="A113" i="29"/>
  <c r="F113" i="29"/>
  <c r="K113" i="29"/>
  <c r="A114" i="29"/>
  <c r="F114" i="29"/>
  <c r="K114" i="29"/>
  <c r="A115" i="29"/>
  <c r="F115" i="29"/>
  <c r="K115" i="29"/>
  <c r="A116" i="29"/>
  <c r="F116" i="29"/>
  <c r="K116" i="29"/>
  <c r="A117" i="29"/>
  <c r="F117" i="29"/>
  <c r="K117" i="29"/>
  <c r="A118" i="29"/>
  <c r="F118" i="29"/>
  <c r="K118" i="29"/>
  <c r="A119" i="29"/>
  <c r="F119" i="29"/>
  <c r="K119" i="29"/>
  <c r="A120" i="29"/>
  <c r="F120" i="29"/>
  <c r="K120" i="29"/>
  <c r="A121" i="29"/>
  <c r="F121" i="29"/>
  <c r="K121" i="29"/>
  <c r="A122" i="29"/>
  <c r="F122" i="29"/>
  <c r="K122" i="29"/>
  <c r="A123" i="29"/>
  <c r="F123" i="29"/>
  <c r="K123" i="29"/>
  <c r="A124" i="29"/>
  <c r="F124" i="29"/>
  <c r="K124" i="29"/>
  <c r="D207" i="24" s="1"/>
  <c r="E77" i="25" s="1"/>
  <c r="F77" i="25" s="1"/>
  <c r="I77" i="25" s="1"/>
  <c r="A125" i="29"/>
  <c r="F125" i="29"/>
  <c r="K125" i="29"/>
  <c r="A126" i="29"/>
  <c r="F126" i="29"/>
  <c r="K126" i="29"/>
  <c r="A127" i="29"/>
  <c r="F127" i="29"/>
  <c r="K127" i="29"/>
  <c r="A128" i="29"/>
  <c r="F128" i="29"/>
  <c r="K128" i="29"/>
  <c r="A129" i="29"/>
  <c r="F129" i="29"/>
  <c r="K129" i="29"/>
  <c r="A130" i="29"/>
  <c r="F130" i="29"/>
  <c r="K130" i="29"/>
  <c r="A131" i="29"/>
  <c r="F131" i="29"/>
  <c r="K131" i="29"/>
  <c r="A132" i="29"/>
  <c r="F132" i="29"/>
  <c r="K132" i="29"/>
  <c r="A133" i="29"/>
  <c r="F133" i="29"/>
  <c r="K133" i="29"/>
  <c r="A134" i="29"/>
  <c r="F134" i="29"/>
  <c r="K134" i="29"/>
  <c r="A135" i="29"/>
  <c r="F135" i="29"/>
  <c r="K135" i="29"/>
  <c r="A136" i="29"/>
  <c r="F136" i="29"/>
  <c r="K136" i="29"/>
  <c r="A137" i="29"/>
  <c r="F137" i="29"/>
  <c r="K137" i="29"/>
  <c r="A138" i="29"/>
  <c r="F138" i="29"/>
  <c r="K138" i="29"/>
  <c r="A139" i="29"/>
  <c r="F139" i="29"/>
  <c r="K139" i="29"/>
  <c r="A140" i="29"/>
  <c r="F140" i="29"/>
  <c r="K140" i="29"/>
  <c r="A141" i="29"/>
  <c r="F141" i="29"/>
  <c r="K141" i="29"/>
  <c r="A142" i="29"/>
  <c r="F142" i="29"/>
  <c r="K142" i="29"/>
  <c r="A143" i="29"/>
  <c r="F143" i="29"/>
  <c r="K143" i="29"/>
  <c r="A144" i="29"/>
  <c r="F144" i="29"/>
  <c r="K144" i="29"/>
  <c r="A145" i="29"/>
  <c r="F145" i="29"/>
  <c r="K145" i="29"/>
  <c r="A146" i="29"/>
  <c r="F146" i="29"/>
  <c r="K146" i="29"/>
  <c r="A147" i="29"/>
  <c r="F147" i="29"/>
  <c r="K147" i="29"/>
  <c r="A148" i="29"/>
  <c r="F148" i="29"/>
  <c r="K148" i="29"/>
  <c r="A149" i="29"/>
  <c r="F149" i="29"/>
  <c r="K149" i="29"/>
  <c r="A150" i="29"/>
  <c r="F150" i="29"/>
  <c r="K150" i="29"/>
  <c r="A151" i="29"/>
  <c r="F151" i="29"/>
  <c r="K151" i="29"/>
  <c r="A152" i="29"/>
  <c r="F152" i="29"/>
  <c r="K152" i="29"/>
  <c r="A153" i="29"/>
  <c r="F153" i="29"/>
  <c r="K153" i="29"/>
  <c r="A154" i="29"/>
  <c r="F154" i="29"/>
  <c r="K154" i="29"/>
  <c r="A155" i="29"/>
  <c r="F155" i="29"/>
  <c r="K155" i="29"/>
  <c r="A156" i="29"/>
  <c r="F156" i="29"/>
  <c r="K156" i="29"/>
  <c r="A157" i="29"/>
  <c r="F157" i="29"/>
  <c r="K157" i="29"/>
  <c r="A158" i="29"/>
  <c r="F158" i="29"/>
  <c r="K158" i="29"/>
  <c r="A159" i="29"/>
  <c r="F159" i="29"/>
  <c r="K159" i="29"/>
  <c r="A160" i="29"/>
  <c r="F160" i="29"/>
  <c r="K160" i="29"/>
  <c r="A161" i="29"/>
  <c r="F161" i="29"/>
  <c r="K161" i="29"/>
  <c r="A162" i="29"/>
  <c r="F162" i="29"/>
  <c r="K162" i="29"/>
  <c r="A163" i="29"/>
  <c r="F163" i="29"/>
  <c r="K163" i="29"/>
  <c r="A164" i="29"/>
  <c r="F164" i="29"/>
  <c r="K164" i="29"/>
  <c r="A165" i="29"/>
  <c r="F165" i="29"/>
  <c r="K165" i="29"/>
  <c r="A166" i="29"/>
  <c r="F166" i="29"/>
  <c r="K166" i="29"/>
  <c r="A167" i="29"/>
  <c r="F167" i="29"/>
  <c r="K167" i="29"/>
  <c r="A168" i="29"/>
  <c r="F168" i="29"/>
  <c r="K168" i="29"/>
  <c r="A169" i="29"/>
  <c r="F169" i="29"/>
  <c r="K169" i="29"/>
  <c r="A170" i="29"/>
  <c r="F170" i="29"/>
  <c r="K170" i="29"/>
  <c r="A171" i="29"/>
  <c r="F171" i="29"/>
  <c r="K171" i="29"/>
  <c r="A172" i="29"/>
  <c r="F172" i="29"/>
  <c r="K172" i="29"/>
  <c r="A173" i="29"/>
  <c r="F173" i="29"/>
  <c r="K173" i="29"/>
  <c r="A174" i="29"/>
  <c r="F174" i="29"/>
  <c r="K174" i="29"/>
  <c r="A175" i="29"/>
  <c r="F175" i="29"/>
  <c r="K175" i="29"/>
  <c r="A176" i="29"/>
  <c r="F176" i="29"/>
  <c r="K176" i="29"/>
  <c r="A177" i="29"/>
  <c r="F177" i="29"/>
  <c r="K177" i="29"/>
  <c r="A178" i="29"/>
  <c r="F178" i="29"/>
  <c r="K178" i="29"/>
  <c r="A179" i="29"/>
  <c r="F179" i="29"/>
  <c r="K179" i="29"/>
  <c r="A180" i="29"/>
  <c r="F180" i="29"/>
  <c r="K180" i="29"/>
  <c r="A181" i="29"/>
  <c r="F181" i="29"/>
  <c r="K181" i="29"/>
  <c r="A182" i="29"/>
  <c r="F182" i="29"/>
  <c r="K182" i="29"/>
  <c r="A183" i="29"/>
  <c r="F183" i="29"/>
  <c r="K183" i="29"/>
  <c r="A184" i="29"/>
  <c r="F184" i="29"/>
  <c r="K184" i="29"/>
  <c r="A185" i="29"/>
  <c r="F185" i="29"/>
  <c r="K185" i="29"/>
  <c r="A186" i="29"/>
  <c r="F186" i="29"/>
  <c r="K186" i="29"/>
  <c r="A187" i="29"/>
  <c r="F187" i="29"/>
  <c r="K187" i="29"/>
  <c r="A188" i="29"/>
  <c r="F188" i="29"/>
  <c r="K188" i="29"/>
  <c r="A189" i="29"/>
  <c r="F189" i="29"/>
  <c r="K189" i="29"/>
  <c r="A190" i="29"/>
  <c r="F190" i="29"/>
  <c r="K190" i="29"/>
  <c r="A191" i="29"/>
  <c r="F191" i="29"/>
  <c r="K191" i="29"/>
  <c r="A192" i="29"/>
  <c r="F192" i="29"/>
  <c r="K192" i="29"/>
  <c r="A193" i="29"/>
  <c r="F193" i="29"/>
  <c r="K193" i="29"/>
  <c r="A194" i="29"/>
  <c r="F194" i="29"/>
  <c r="K194" i="29"/>
  <c r="A195" i="29"/>
  <c r="F195" i="29"/>
  <c r="K195" i="29"/>
  <c r="A196" i="29"/>
  <c r="F196" i="29"/>
  <c r="K196" i="29"/>
  <c r="A197" i="29"/>
  <c r="F197" i="29"/>
  <c r="K197" i="29"/>
  <c r="A198" i="29"/>
  <c r="F198" i="29"/>
  <c r="K198" i="29"/>
  <c r="A199" i="29"/>
  <c r="F199" i="29"/>
  <c r="K199" i="29"/>
  <c r="A200" i="29"/>
  <c r="F200" i="29"/>
  <c r="K200" i="29"/>
  <c r="A201" i="29"/>
  <c r="F201" i="29"/>
  <c r="K201" i="29"/>
  <c r="A202" i="29"/>
  <c r="F202" i="29"/>
  <c r="K202" i="29"/>
  <c r="A203" i="29"/>
  <c r="F203" i="29"/>
  <c r="A204" i="29"/>
  <c r="F204" i="29"/>
  <c r="A205" i="29"/>
  <c r="F205" i="29"/>
  <c r="A206" i="29"/>
  <c r="F206" i="29"/>
  <c r="A207" i="29"/>
  <c r="F207" i="29"/>
  <c r="A208" i="29"/>
  <c r="F208" i="29"/>
  <c r="A209" i="29"/>
  <c r="F209" i="29"/>
  <c r="A210" i="29"/>
  <c r="F210" i="29"/>
  <c r="A211" i="29"/>
  <c r="F211" i="29"/>
  <c r="A212" i="29"/>
  <c r="F212" i="29"/>
  <c r="A213" i="29"/>
  <c r="F213" i="29"/>
  <c r="A214" i="29"/>
  <c r="F214" i="29"/>
  <c r="A215" i="29"/>
  <c r="F215" i="29"/>
  <c r="A216" i="29"/>
  <c r="F216" i="29"/>
  <c r="A217" i="29"/>
  <c r="F217" i="29"/>
  <c r="A218" i="29"/>
  <c r="F218" i="29"/>
  <c r="A219" i="29"/>
  <c r="F219" i="29"/>
  <c r="A220" i="29"/>
  <c r="F220" i="29"/>
  <c r="A221" i="29"/>
  <c r="F221" i="29"/>
  <c r="A222" i="29"/>
  <c r="F222" i="29"/>
  <c r="A223" i="29"/>
  <c r="F223" i="29"/>
  <c r="A224" i="29"/>
  <c r="F224" i="29"/>
  <c r="A225" i="29"/>
  <c r="F225" i="29"/>
  <c r="A226" i="29"/>
  <c r="F226" i="29"/>
  <c r="A227" i="29"/>
  <c r="F227" i="29"/>
  <c r="A228" i="29"/>
  <c r="F228" i="29"/>
  <c r="A229" i="29"/>
  <c r="F229" i="29"/>
  <c r="A230" i="29"/>
  <c r="F230" i="29"/>
  <c r="A231" i="29"/>
  <c r="F231" i="29"/>
  <c r="A232" i="29"/>
  <c r="F232" i="29"/>
  <c r="A233" i="29"/>
  <c r="F233" i="29"/>
  <c r="A234" i="29"/>
  <c r="F234" i="29"/>
  <c r="A235" i="29"/>
  <c r="F235" i="29"/>
  <c r="A236" i="29"/>
  <c r="F236" i="29"/>
  <c r="A237" i="29"/>
  <c r="F237" i="29"/>
  <c r="A238" i="29"/>
  <c r="F238" i="29"/>
  <c r="A239" i="29"/>
  <c r="F239" i="29"/>
  <c r="A240" i="29"/>
  <c r="F240" i="29"/>
  <c r="A241" i="29"/>
  <c r="F241" i="29"/>
  <c r="A242" i="29"/>
  <c r="F242" i="29"/>
  <c r="A243" i="29"/>
  <c r="F243" i="29"/>
  <c r="A244" i="29"/>
  <c r="F244" i="29"/>
  <c r="A245" i="29"/>
  <c r="F245" i="29"/>
  <c r="A246" i="29"/>
  <c r="F246" i="29"/>
  <c r="A247" i="29"/>
  <c r="F247" i="29"/>
  <c r="A248" i="29"/>
  <c r="F248" i="29"/>
  <c r="A249" i="29"/>
  <c r="F249" i="29"/>
  <c r="A250" i="29"/>
  <c r="F250" i="29"/>
  <c r="A251" i="29"/>
  <c r="F251" i="29"/>
  <c r="A252" i="29"/>
  <c r="F252" i="29"/>
  <c r="A253" i="29"/>
  <c r="F253" i="29"/>
  <c r="A254" i="29"/>
  <c r="F254" i="29"/>
  <c r="A255" i="29"/>
  <c r="F255" i="29"/>
  <c r="A256" i="29"/>
  <c r="F256" i="29"/>
  <c r="A257" i="29"/>
  <c r="F257" i="29"/>
  <c r="A258" i="29"/>
  <c r="F258" i="29"/>
  <c r="A259" i="29"/>
  <c r="F259" i="29"/>
  <c r="A260" i="29"/>
  <c r="F260" i="29"/>
  <c r="A261" i="29"/>
  <c r="F261" i="29"/>
  <c r="A262" i="29"/>
  <c r="F262" i="29"/>
  <c r="A263" i="29"/>
  <c r="F263" i="29"/>
  <c r="A264" i="29"/>
  <c r="F264" i="29"/>
  <c r="A265" i="29"/>
  <c r="F265" i="29"/>
  <c r="A266" i="29"/>
  <c r="F266" i="29"/>
  <c r="A267" i="29"/>
  <c r="F267" i="29"/>
  <c r="A268" i="29"/>
  <c r="F268" i="29"/>
  <c r="A269" i="29"/>
  <c r="F269" i="29"/>
  <c r="A270" i="29"/>
  <c r="F270" i="29"/>
  <c r="A271" i="29"/>
  <c r="F271" i="29"/>
  <c r="A272" i="29"/>
  <c r="F272" i="29"/>
  <c r="A273" i="29"/>
  <c r="F273" i="29"/>
  <c r="A274" i="29"/>
  <c r="F274" i="29"/>
  <c r="A275" i="29"/>
  <c r="F275" i="29"/>
  <c r="A276" i="29"/>
  <c r="F276" i="29"/>
  <c r="A277" i="29"/>
  <c r="F277" i="29"/>
  <c r="A278" i="29"/>
  <c r="F278" i="29"/>
  <c r="A279" i="29"/>
  <c r="F279" i="29"/>
  <c r="A280" i="29"/>
  <c r="F280" i="29"/>
  <c r="A281" i="29"/>
  <c r="F281" i="29"/>
  <c r="A282" i="29"/>
  <c r="F282" i="29"/>
  <c r="A283" i="29"/>
  <c r="F283" i="29"/>
  <c r="A284" i="29"/>
  <c r="F284" i="29"/>
  <c r="A285" i="29"/>
  <c r="F285" i="29"/>
  <c r="A286" i="29"/>
  <c r="F286" i="29"/>
  <c r="A287" i="29"/>
  <c r="F287" i="29"/>
  <c r="A288" i="29"/>
  <c r="F288" i="29"/>
  <c r="A289" i="29"/>
  <c r="F289" i="29"/>
  <c r="A290" i="29"/>
  <c r="F290" i="29"/>
  <c r="A291" i="29"/>
  <c r="F291" i="29"/>
  <c r="A292" i="29"/>
  <c r="F292" i="29"/>
  <c r="A293" i="29"/>
  <c r="F293" i="29"/>
  <c r="A294" i="29"/>
  <c r="F294" i="29"/>
  <c r="A295" i="29"/>
  <c r="F295" i="29"/>
  <c r="A296" i="29"/>
  <c r="F296" i="29"/>
  <c r="A297" i="29"/>
  <c r="F297" i="29"/>
  <c r="A298" i="29"/>
  <c r="F298" i="29"/>
  <c r="A299" i="29"/>
  <c r="F299" i="29"/>
  <c r="A300" i="29"/>
  <c r="F300" i="29"/>
  <c r="A301" i="29"/>
  <c r="F301" i="29"/>
  <c r="A302" i="29"/>
  <c r="F302" i="29"/>
  <c r="A303" i="29"/>
  <c r="F303" i="29"/>
  <c r="A304" i="29"/>
  <c r="F304" i="29"/>
  <c r="A305" i="29"/>
  <c r="F305" i="29"/>
  <c r="A306" i="29"/>
  <c r="F306" i="29"/>
  <c r="A307" i="29"/>
  <c r="F307" i="29"/>
  <c r="A308" i="29"/>
  <c r="F308" i="29"/>
  <c r="A309" i="29"/>
  <c r="F309" i="29"/>
  <c r="A310" i="29"/>
  <c r="F310" i="29"/>
  <c r="A311" i="29"/>
  <c r="F311" i="29"/>
  <c r="A312" i="29"/>
  <c r="F312" i="29"/>
  <c r="A313" i="29"/>
  <c r="F313" i="29"/>
  <c r="A314" i="29"/>
  <c r="F314" i="29"/>
  <c r="A315" i="29"/>
  <c r="F315" i="29"/>
  <c r="A316" i="29"/>
  <c r="F316" i="29"/>
  <c r="A317" i="29"/>
  <c r="F317" i="29"/>
  <c r="A318" i="29"/>
  <c r="F318" i="29"/>
  <c r="A319" i="29"/>
  <c r="F319" i="29"/>
  <c r="A320" i="29"/>
  <c r="F320" i="29"/>
  <c r="A321" i="29"/>
  <c r="F321" i="29"/>
  <c r="A322" i="29"/>
  <c r="F322" i="29"/>
  <c r="A323" i="29"/>
  <c r="F323" i="29"/>
  <c r="A324" i="29"/>
  <c r="F324" i="29"/>
  <c r="A325" i="29"/>
  <c r="F325" i="29"/>
  <c r="A326" i="29"/>
  <c r="F326" i="29"/>
  <c r="A327" i="29"/>
  <c r="F327" i="29"/>
  <c r="A328" i="29"/>
  <c r="F328" i="29"/>
  <c r="A329" i="29"/>
  <c r="F329" i="29"/>
  <c r="A330" i="29"/>
  <c r="F330" i="29"/>
  <c r="A331" i="29"/>
  <c r="F331" i="29"/>
  <c r="A332" i="29"/>
  <c r="F332" i="29"/>
  <c r="A333" i="29"/>
  <c r="F333" i="29"/>
  <c r="A334" i="29"/>
  <c r="F334" i="29"/>
  <c r="A335" i="29"/>
  <c r="F335" i="29"/>
  <c r="A336" i="29"/>
  <c r="F336" i="29"/>
  <c r="A337" i="29"/>
  <c r="F337" i="29"/>
  <c r="A338" i="29"/>
  <c r="F338" i="29"/>
  <c r="A339" i="29"/>
  <c r="F339" i="29"/>
  <c r="A340" i="29"/>
  <c r="F340" i="29"/>
  <c r="A341" i="29"/>
  <c r="F341" i="29"/>
  <c r="A342" i="29"/>
  <c r="F342" i="29"/>
  <c r="A343" i="29"/>
  <c r="F343" i="29"/>
  <c r="A344" i="29"/>
  <c r="F344" i="29"/>
  <c r="A345" i="29"/>
  <c r="F345" i="29"/>
  <c r="A346" i="29"/>
  <c r="F346" i="29"/>
  <c r="A347" i="29"/>
  <c r="F347" i="29"/>
  <c r="A348" i="29"/>
  <c r="F348" i="29"/>
  <c r="A349" i="29"/>
  <c r="F349" i="29"/>
  <c r="A350" i="29"/>
  <c r="F350" i="29"/>
  <c r="A351" i="29"/>
  <c r="F351" i="29"/>
  <c r="A352" i="29"/>
  <c r="F352" i="29"/>
  <c r="A353" i="29"/>
  <c r="F353" i="29"/>
  <c r="A354" i="29"/>
  <c r="F354" i="29"/>
  <c r="A355" i="29"/>
  <c r="F355" i="29"/>
  <c r="A356" i="29"/>
  <c r="F356" i="29"/>
  <c r="A357" i="29"/>
  <c r="F357" i="29"/>
  <c r="A358" i="29"/>
  <c r="F358" i="29"/>
  <c r="A359" i="29"/>
  <c r="F359" i="29"/>
  <c r="A360" i="29"/>
  <c r="F360" i="29"/>
  <c r="A361" i="29"/>
  <c r="F361" i="29"/>
  <c r="A362" i="29"/>
  <c r="F362" i="29"/>
  <c r="A363" i="29"/>
  <c r="F363" i="29"/>
  <c r="A364" i="29"/>
  <c r="F364" i="29"/>
  <c r="A365" i="29"/>
  <c r="F365" i="29"/>
  <c r="A366" i="29"/>
  <c r="F366" i="29"/>
  <c r="A367" i="29"/>
  <c r="F367" i="29"/>
  <c r="A368" i="29"/>
  <c r="F368" i="29"/>
  <c r="A369" i="29"/>
  <c r="F369" i="29"/>
  <c r="A370" i="29"/>
  <c r="F370" i="29"/>
  <c r="A371" i="29"/>
  <c r="F371" i="29"/>
  <c r="A372" i="29"/>
  <c r="F372" i="29"/>
  <c r="A373" i="29"/>
  <c r="F373" i="29"/>
  <c r="A374" i="29"/>
  <c r="F374" i="29"/>
  <c r="A375" i="29"/>
  <c r="F375" i="29"/>
  <c r="A376" i="29"/>
  <c r="F376" i="29"/>
  <c r="A377" i="29"/>
  <c r="F377" i="29"/>
  <c r="A378" i="29"/>
  <c r="F378" i="29"/>
  <c r="A379" i="29"/>
  <c r="F379" i="29"/>
  <c r="A380" i="29"/>
  <c r="F380" i="29"/>
  <c r="A381" i="29"/>
  <c r="F381" i="29"/>
  <c r="A382" i="29"/>
  <c r="F382" i="29"/>
  <c r="A383" i="29"/>
  <c r="F383" i="29"/>
  <c r="A384" i="29"/>
  <c r="F384" i="29"/>
  <c r="A385" i="29"/>
  <c r="F385" i="29"/>
  <c r="A386" i="29"/>
  <c r="F386" i="29"/>
  <c r="A387" i="29"/>
  <c r="F387" i="29"/>
  <c r="A388" i="29"/>
  <c r="F388" i="29"/>
  <c r="A389" i="29"/>
  <c r="F389" i="29"/>
  <c r="A390" i="29"/>
  <c r="F390" i="29"/>
  <c r="A391" i="29"/>
  <c r="F391" i="29"/>
  <c r="A392" i="29"/>
  <c r="F392" i="29"/>
  <c r="A393" i="29"/>
  <c r="F393" i="29"/>
  <c r="A394" i="29"/>
  <c r="F394" i="29"/>
  <c r="A395" i="29"/>
  <c r="F395" i="29"/>
  <c r="A396" i="29"/>
  <c r="F396" i="29"/>
  <c r="A397" i="29"/>
  <c r="F397" i="29"/>
  <c r="A398" i="29"/>
  <c r="F398" i="29"/>
  <c r="A399" i="29"/>
  <c r="F399" i="29"/>
  <c r="A400" i="29"/>
  <c r="F400" i="29"/>
  <c r="A401" i="29"/>
  <c r="F401" i="29"/>
  <c r="A402" i="29"/>
  <c r="F402" i="29"/>
  <c r="A403" i="29"/>
  <c r="F403" i="29"/>
  <c r="A404" i="29"/>
  <c r="F404" i="29"/>
  <c r="A405" i="29"/>
  <c r="F405" i="29"/>
  <c r="A406" i="29"/>
  <c r="F406" i="29"/>
  <c r="A407" i="29"/>
  <c r="F407" i="29"/>
  <c r="A408" i="29"/>
  <c r="F408" i="29"/>
  <c r="A409" i="29"/>
  <c r="F409" i="29"/>
  <c r="A410" i="29"/>
  <c r="F410" i="29"/>
  <c r="A411" i="29"/>
  <c r="F411" i="29"/>
  <c r="A412" i="29"/>
  <c r="F412" i="29"/>
  <c r="A413" i="29"/>
  <c r="F413" i="29"/>
  <c r="A414" i="29"/>
  <c r="F414" i="29"/>
  <c r="A415" i="29"/>
  <c r="F415" i="29"/>
  <c r="A416" i="29"/>
  <c r="F416" i="29"/>
  <c r="A417" i="29"/>
  <c r="F417" i="29"/>
  <c r="A418" i="29"/>
  <c r="F418" i="29"/>
  <c r="A419" i="29"/>
  <c r="F419" i="29"/>
  <c r="A420" i="29"/>
  <c r="F420" i="29"/>
  <c r="A421" i="29"/>
  <c r="F421" i="29"/>
  <c r="A422" i="29"/>
  <c r="F422" i="29"/>
  <c r="A423" i="29"/>
  <c r="F423" i="29"/>
  <c r="A424" i="29"/>
  <c r="F424" i="29"/>
  <c r="A425" i="29"/>
  <c r="F425" i="29"/>
  <c r="A426" i="29"/>
  <c r="F426" i="29"/>
  <c r="A427" i="29"/>
  <c r="F427" i="29"/>
  <c r="A428" i="29"/>
  <c r="F428" i="29"/>
  <c r="A429" i="29"/>
  <c r="F429" i="29"/>
  <c r="A430" i="29"/>
  <c r="F430" i="29"/>
  <c r="A431" i="29"/>
  <c r="F431" i="29"/>
  <c r="A432" i="29"/>
  <c r="F432" i="29"/>
  <c r="A433" i="29"/>
  <c r="F433" i="29"/>
  <c r="A434" i="29"/>
  <c r="F434" i="29"/>
  <c r="A435" i="29"/>
  <c r="F435" i="29"/>
  <c r="A436" i="29"/>
  <c r="F436" i="29"/>
  <c r="A437" i="29"/>
  <c r="F437" i="29"/>
  <c r="A438" i="29"/>
  <c r="F438" i="29"/>
  <c r="A439" i="29"/>
  <c r="F439" i="29"/>
  <c r="A440" i="29"/>
  <c r="F440" i="29"/>
  <c r="A441" i="29"/>
  <c r="F441" i="29"/>
  <c r="A442" i="29"/>
  <c r="F442" i="29"/>
  <c r="A443" i="29"/>
  <c r="F443" i="29"/>
  <c r="A444" i="29"/>
  <c r="A445" i="29"/>
  <c r="A446" i="29"/>
  <c r="A447" i="29"/>
  <c r="A448" i="29"/>
  <c r="A449" i="29"/>
  <c r="A450" i="29"/>
  <c r="A451" i="29"/>
  <c r="A452" i="29"/>
  <c r="A453" i="29"/>
  <c r="A454" i="29"/>
  <c r="A455" i="29"/>
  <c r="A456" i="29"/>
  <c r="A457" i="29"/>
  <c r="A458" i="29"/>
  <c r="A459" i="29"/>
  <c r="A460" i="29"/>
  <c r="A461" i="29"/>
  <c r="A462" i="29"/>
  <c r="A463" i="29"/>
  <c r="A464" i="29"/>
  <c r="A465" i="29"/>
  <c r="A466" i="29"/>
  <c r="A467" i="29"/>
  <c r="A468" i="29"/>
  <c r="A469" i="29"/>
  <c r="A470" i="29"/>
  <c r="A471" i="29"/>
  <c r="A472" i="29"/>
  <c r="A473" i="29"/>
  <c r="A474" i="29"/>
  <c r="A475" i="29"/>
  <c r="A476" i="29"/>
  <c r="A477" i="29"/>
  <c r="A478" i="29"/>
  <c r="A479" i="29"/>
  <c r="A480" i="29"/>
  <c r="A481" i="29"/>
  <c r="A482" i="29"/>
  <c r="A483" i="29"/>
  <c r="A484" i="29"/>
  <c r="A485" i="29"/>
  <c r="A486" i="29"/>
  <c r="A487" i="29"/>
  <c r="A488" i="29"/>
  <c r="A489" i="29"/>
  <c r="A490" i="29"/>
  <c r="A491" i="29"/>
  <c r="A492" i="29"/>
  <c r="A493" i="29"/>
  <c r="A494" i="29"/>
  <c r="A495" i="29"/>
  <c r="A496" i="29"/>
  <c r="A497" i="29"/>
  <c r="A498" i="29"/>
  <c r="A499" i="29"/>
  <c r="A500" i="29"/>
  <c r="A501" i="29"/>
  <c r="A502" i="29"/>
  <c r="A503" i="29"/>
  <c r="A504" i="29"/>
  <c r="A505" i="29"/>
  <c r="A506" i="29"/>
  <c r="A507" i="29"/>
  <c r="A508" i="29"/>
  <c r="A509" i="29"/>
  <c r="A510" i="29"/>
  <c r="A511" i="29"/>
  <c r="A512" i="29"/>
  <c r="A513" i="29"/>
  <c r="A514" i="29"/>
  <c r="A515" i="29"/>
  <c r="A516" i="29"/>
  <c r="A517" i="29"/>
  <c r="A518" i="29"/>
  <c r="A519" i="29"/>
  <c r="A520" i="29"/>
  <c r="A521" i="29"/>
  <c r="A522" i="29"/>
  <c r="A523" i="29"/>
  <c r="A524" i="29"/>
  <c r="A525" i="29"/>
  <c r="A526" i="29"/>
  <c r="A527" i="29"/>
  <c r="A528" i="29"/>
  <c r="A529" i="29"/>
  <c r="A530" i="29"/>
  <c r="A531" i="29"/>
  <c r="A532" i="29"/>
  <c r="A533" i="29"/>
  <c r="A534" i="29"/>
  <c r="A535" i="29"/>
  <c r="A536" i="29"/>
  <c r="A537" i="29"/>
  <c r="A538" i="29"/>
  <c r="A539" i="29"/>
  <c r="A540" i="29"/>
  <c r="A541" i="29"/>
  <c r="A542" i="29"/>
  <c r="A543" i="29"/>
  <c r="A544" i="29"/>
  <c r="A545" i="29"/>
  <c r="A546" i="29"/>
  <c r="A547" i="29"/>
  <c r="A548" i="29"/>
  <c r="A549" i="29"/>
  <c r="A550" i="29"/>
  <c r="A551" i="29"/>
  <c r="A552" i="29"/>
  <c r="A553" i="29"/>
  <c r="A554" i="29"/>
  <c r="A555" i="29"/>
  <c r="A556" i="29"/>
  <c r="A557" i="29"/>
  <c r="A558" i="29"/>
  <c r="A559" i="29"/>
  <c r="A560" i="29"/>
  <c r="A561" i="29"/>
  <c r="A562" i="29"/>
  <c r="A563" i="29"/>
  <c r="A564" i="29"/>
  <c r="A565" i="29"/>
  <c r="A566" i="29"/>
  <c r="A567" i="29"/>
  <c r="A568" i="29"/>
  <c r="A569" i="29"/>
  <c r="A570" i="29"/>
  <c r="A571" i="29"/>
  <c r="A572" i="29"/>
  <c r="A573" i="29"/>
  <c r="A574" i="29"/>
  <c r="A575" i="29"/>
  <c r="A576" i="29"/>
  <c r="A577" i="29"/>
  <c r="A578" i="29"/>
  <c r="A579" i="29"/>
  <c r="E11" i="25"/>
  <c r="E12" i="25"/>
  <c r="E13" i="25"/>
  <c r="E14" i="25"/>
  <c r="E15" i="25" s="1"/>
  <c r="P29" i="24" s="1"/>
  <c r="E38" i="25"/>
  <c r="E41" i="25"/>
  <c r="F41" i="25" s="1"/>
  <c r="E49" i="25"/>
  <c r="F49" i="25" s="1"/>
  <c r="E51" i="25"/>
  <c r="F51" i="25" s="1"/>
  <c r="E53" i="25"/>
  <c r="F53" i="25" s="1"/>
  <c r="E55" i="25"/>
  <c r="F55" i="25" s="1"/>
  <c r="E59" i="25"/>
  <c r="F59" i="25" s="1"/>
  <c r="E60" i="25"/>
  <c r="E62" i="25"/>
  <c r="E65" i="25"/>
  <c r="E67" i="25"/>
  <c r="E69" i="25"/>
  <c r="E71" i="25"/>
  <c r="E73" i="25"/>
  <c r="E76" i="25"/>
  <c r="F76" i="25" s="1"/>
  <c r="L76" i="25" s="1"/>
  <c r="E79" i="25"/>
  <c r="F79" i="25" s="1"/>
  <c r="L79" i="25" s="1"/>
  <c r="E80" i="25"/>
  <c r="E83" i="25"/>
  <c r="O58" i="24"/>
  <c r="E9" i="25" s="1"/>
  <c r="S59" i="24"/>
  <c r="W59" i="24"/>
  <c r="Y189" i="24"/>
  <c r="D215" i="24"/>
  <c r="E78" i="25" s="1"/>
  <c r="F78" i="25" s="1"/>
  <c r="L78" i="25" s="1"/>
  <c r="J77" i="25" l="1"/>
  <c r="K77" i="25" s="1"/>
  <c r="F81" i="25"/>
  <c r="L81" i="25" s="1"/>
  <c r="F38" i="25"/>
  <c r="E16" i="25"/>
  <c r="E8" i="25" s="1"/>
  <c r="F8" i="25" s="1"/>
  <c r="AA58" i="24"/>
  <c r="E10" i="25" s="1"/>
  <c r="E21" i="25"/>
  <c r="F21" i="25" s="1"/>
  <c r="E20" i="25"/>
  <c r="F20" i="25" s="1"/>
  <c r="E19" i="25"/>
  <c r="F19" i="25" s="1"/>
  <c r="E22" i="25"/>
  <c r="F22" i="25" s="1"/>
  <c r="I17" i="24"/>
  <c r="E7" i="25" s="1"/>
  <c r="F7" i="25" s="1"/>
  <c r="D195" i="24"/>
  <c r="E75" i="25" s="1"/>
  <c r="F75" i="25" s="1"/>
  <c r="I75" i="25" s="1"/>
  <c r="F69" i="25" l="1"/>
  <c r="L69" i="25" s="1"/>
  <c r="F73" i="25"/>
  <c r="F71" i="25"/>
  <c r="F80" i="25"/>
  <c r="L80" i="25" s="1"/>
  <c r="F60" i="25"/>
  <c r="L60" i="25" s="1"/>
  <c r="E99" i="25"/>
  <c r="E26" i="25"/>
  <c r="E25" i="25"/>
  <c r="I81" i="25"/>
  <c r="W26" i="24"/>
  <c r="F82" i="25"/>
  <c r="L82" i="25" s="1"/>
  <c r="E98" i="25"/>
  <c r="F83" i="25"/>
  <c r="I79" i="25"/>
  <c r="J79" i="25" s="1"/>
  <c r="K79" i="25" s="1"/>
  <c r="I78" i="25"/>
  <c r="J78" i="25" s="1"/>
  <c r="K78" i="25" s="1"/>
  <c r="I76" i="25"/>
  <c r="J76" i="25" s="1"/>
  <c r="K76" i="25" s="1"/>
  <c r="J75" i="25"/>
  <c r="K75" i="25"/>
  <c r="J175" i="24"/>
  <c r="L72" i="25" l="1"/>
  <c r="L71" i="25"/>
  <c r="L74" i="25"/>
  <c r="L73" i="25"/>
  <c r="L61" i="25"/>
  <c r="J169" i="24"/>
  <c r="L70" i="25"/>
  <c r="F67" i="25"/>
  <c r="E28" i="25"/>
  <c r="F57" i="25" s="1"/>
  <c r="H20" i="25"/>
  <c r="H21" i="25" s="1"/>
  <c r="G20" i="25"/>
  <c r="I82" i="25"/>
  <c r="J82" i="25" s="1"/>
  <c r="K82" i="25" s="1"/>
  <c r="F62" i="25"/>
  <c r="F65" i="25"/>
  <c r="E100" i="25"/>
  <c r="J163" i="24"/>
  <c r="I80" i="25"/>
  <c r="J80" i="25" s="1"/>
  <c r="K80" i="25" s="1"/>
  <c r="J182" i="24"/>
  <c r="I59" i="25"/>
  <c r="I55" i="25"/>
  <c r="I51" i="25"/>
  <c r="I52" i="25"/>
  <c r="I48" i="25"/>
  <c r="I47" i="25"/>
  <c r="I41" i="25"/>
  <c r="I42" i="25"/>
  <c r="I50" i="25"/>
  <c r="I49" i="25"/>
  <c r="I58" i="25"/>
  <c r="J40" i="25"/>
  <c r="I39" i="25"/>
  <c r="I54" i="25"/>
  <c r="I53" i="25"/>
  <c r="I40" i="25"/>
  <c r="J39" i="25"/>
  <c r="G21" i="25" l="1"/>
  <c r="L62" i="25"/>
  <c r="L63" i="25"/>
  <c r="L65" i="25"/>
  <c r="L66" i="25"/>
  <c r="L67" i="25"/>
  <c r="L68" i="25"/>
  <c r="Q142" i="24"/>
  <c r="G22" i="25"/>
  <c r="J55" i="25"/>
  <c r="K55" i="25" s="1"/>
  <c r="J59" i="25"/>
  <c r="K59" i="25" s="1"/>
  <c r="J52" i="25"/>
  <c r="K52" i="25" s="1"/>
  <c r="J51" i="25"/>
  <c r="K51" i="25" s="1"/>
  <c r="J50" i="25"/>
  <c r="K50" i="25" s="1"/>
  <c r="J49" i="25"/>
  <c r="K49" i="25" s="1"/>
  <c r="J42" i="25"/>
  <c r="K42" i="25" s="1"/>
  <c r="J41" i="25"/>
  <c r="K41" i="25" s="1"/>
  <c r="H22" i="25"/>
  <c r="H23" i="25" s="1"/>
  <c r="E32" i="25" s="1"/>
  <c r="J58" i="25"/>
  <c r="K58" i="25" s="1"/>
  <c r="D142" i="24"/>
  <c r="I71" i="25"/>
  <c r="J71" i="25" s="1"/>
  <c r="K71" i="25" s="1"/>
  <c r="I60" i="25"/>
  <c r="J60" i="25" s="1"/>
  <c r="K60" i="25" s="1"/>
  <c r="J47" i="25"/>
  <c r="K47" i="25" s="1"/>
  <c r="J48" i="25"/>
  <c r="K48" i="25" s="1"/>
  <c r="I69" i="25"/>
  <c r="J69" i="25" s="1"/>
  <c r="K69" i="25" s="1"/>
  <c r="K39" i="25"/>
  <c r="J53" i="25"/>
  <c r="K53" i="25" s="1"/>
  <c r="J54" i="25"/>
  <c r="K54" i="25" s="1"/>
  <c r="K40" i="25"/>
  <c r="I73" i="25"/>
  <c r="J73" i="25" s="1"/>
  <c r="K73" i="25" s="1"/>
  <c r="K46" i="25"/>
  <c r="K45" i="25"/>
  <c r="I57" i="25"/>
  <c r="F43" i="25" l="1"/>
  <c r="D70" i="24" s="1"/>
  <c r="G23" i="25"/>
  <c r="D76" i="24" s="1"/>
  <c r="J77" i="24" s="1"/>
  <c r="E34" i="25"/>
  <c r="F34" i="25" s="1"/>
  <c r="E33" i="25"/>
  <c r="J81" i="25" s="1"/>
  <c r="K81" i="25" s="1"/>
  <c r="J57" i="25"/>
  <c r="K57" i="25" s="1"/>
  <c r="I62" i="25"/>
  <c r="J62" i="25" s="1"/>
  <c r="K62" i="25" s="1"/>
  <c r="I65" i="25"/>
  <c r="J65" i="25" s="1"/>
  <c r="K65" i="25" s="1"/>
  <c r="I67" i="25"/>
  <c r="J67" i="25" s="1"/>
  <c r="K67" i="25" s="1"/>
  <c r="J44" i="25"/>
  <c r="J43" i="25"/>
  <c r="K93" i="24" l="1"/>
  <c r="D97" i="24" s="1"/>
  <c r="F33" i="25"/>
  <c r="K44" i="25"/>
  <c r="L83" i="25"/>
  <c r="I83" i="25" s="1"/>
  <c r="K43" i="25"/>
  <c r="I87" i="25"/>
  <c r="J83" i="25" l="1"/>
  <c r="I85" i="25"/>
  <c r="I92" i="25" s="1"/>
  <c r="I86" i="25"/>
  <c r="I93" i="25" s="1"/>
  <c r="J87" i="25"/>
  <c r="I94" i="25" l="1"/>
  <c r="I88" i="25"/>
  <c r="K83" i="25"/>
  <c r="J85" i="25"/>
  <c r="J86" i="25"/>
  <c r="J93" i="25" s="1"/>
  <c r="K87" i="25"/>
  <c r="J88" i="25" l="1"/>
  <c r="J92" i="25"/>
  <c r="K86" i="25"/>
  <c r="K93" i="25" s="1"/>
  <c r="L93" i="25" s="1"/>
  <c r="O259" i="24" s="1"/>
  <c r="K85" i="25"/>
  <c r="J94" i="25" l="1"/>
  <c r="K88" i="25"/>
  <c r="K90" i="25" s="1"/>
  <c r="K91" i="25" s="1"/>
  <c r="K92" i="25"/>
  <c r="L92" i="25" s="1"/>
  <c r="K94" i="25" l="1"/>
  <c r="L94" i="25" s="1"/>
  <c r="O257" i="24"/>
  <c r="O263" i="24"/>
  <c r="O261" i="24"/>
</calcChain>
</file>

<file path=xl/sharedStrings.xml><?xml version="1.0" encoding="utf-8"?>
<sst xmlns="http://schemas.openxmlformats.org/spreadsheetml/2006/main" count="10388" uniqueCount="3381">
  <si>
    <t/>
  </si>
  <si>
    <t>認定
区分</t>
    <rPh sb="0" eb="2">
      <t>ニンテイ</t>
    </rPh>
    <rPh sb="3" eb="5">
      <t>クブン</t>
    </rPh>
    <phoneticPr fontId="7"/>
  </si>
  <si>
    <t>３歳児配置改善加算</t>
    <rPh sb="1" eb="3">
      <t>サイジ</t>
    </rPh>
    <rPh sb="3" eb="5">
      <t>ハイチ</t>
    </rPh>
    <rPh sb="5" eb="7">
      <t>カイゼン</t>
    </rPh>
    <rPh sb="7" eb="9">
      <t>カサン</t>
    </rPh>
    <phoneticPr fontId="7"/>
  </si>
  <si>
    <t>チーム保育加配加算
※加配1人当たり単価</t>
    <rPh sb="3" eb="5">
      <t>ホイク</t>
    </rPh>
    <rPh sb="5" eb="7">
      <t>カハイ</t>
    </rPh>
    <rPh sb="7" eb="9">
      <t>カサン</t>
    </rPh>
    <phoneticPr fontId="7"/>
  </si>
  <si>
    <t>通園送迎加算</t>
    <rPh sb="0" eb="2">
      <t>ツウエン</t>
    </rPh>
    <rPh sb="2" eb="4">
      <t>ソウゲイ</t>
    </rPh>
    <rPh sb="4" eb="6">
      <t>カサン</t>
    </rPh>
    <phoneticPr fontId="7"/>
  </si>
  <si>
    <t>給食実施加算</t>
    <rPh sb="0" eb="2">
      <t>キュウショク</t>
    </rPh>
    <rPh sb="2" eb="4">
      <t>ジッシ</t>
    </rPh>
    <rPh sb="4" eb="6">
      <t>カサン</t>
    </rPh>
    <phoneticPr fontId="7"/>
  </si>
  <si>
    <t>外部監査費
加算</t>
    <rPh sb="0" eb="2">
      <t>ガイブ</t>
    </rPh>
    <rPh sb="2" eb="4">
      <t>カンサ</t>
    </rPh>
    <rPh sb="4" eb="5">
      <t>ヒ</t>
    </rPh>
    <rPh sb="6" eb="8">
      <t>カサン</t>
    </rPh>
    <phoneticPr fontId="7"/>
  </si>
  <si>
    <t>1号</t>
    <rPh sb="1" eb="2">
      <t>ゴウ</t>
    </rPh>
    <phoneticPr fontId="7"/>
  </si>
  <si>
    <t>×加算率</t>
    <rPh sb="1" eb="4">
      <t>カサンリツ</t>
    </rPh>
    <phoneticPr fontId="7"/>
  </si>
  <si>
    <t>＋</t>
  </si>
  <si>
    <t>－</t>
    <phoneticPr fontId="7"/>
  </si>
  <si>
    <t>加算部分２</t>
    <rPh sb="0" eb="2">
      <t>カサン</t>
    </rPh>
    <rPh sb="2" eb="4">
      <t>ブブン</t>
    </rPh>
    <phoneticPr fontId="7"/>
  </si>
  <si>
    <t>主幹教諭等専任加算</t>
    <rPh sb="0" eb="2">
      <t>シュカン</t>
    </rPh>
    <rPh sb="2" eb="4">
      <t>キョウユ</t>
    </rPh>
    <rPh sb="4" eb="5">
      <t>トウ</t>
    </rPh>
    <rPh sb="5" eb="7">
      <t>センニン</t>
    </rPh>
    <rPh sb="7" eb="9">
      <t>カサン</t>
    </rPh>
    <phoneticPr fontId="7"/>
  </si>
  <si>
    <t>子育て支援活動費加算</t>
    <rPh sb="0" eb="2">
      <t>コソダ</t>
    </rPh>
    <rPh sb="3" eb="5">
      <t>シエン</t>
    </rPh>
    <rPh sb="5" eb="8">
      <t>カツドウヒ</t>
    </rPh>
    <rPh sb="8" eb="10">
      <t>カサン</t>
    </rPh>
    <phoneticPr fontId="7"/>
  </si>
  <si>
    <t>年齢別配置基準を
下回る場合</t>
    <rPh sb="0" eb="2">
      <t>ネンレイ</t>
    </rPh>
    <rPh sb="2" eb="3">
      <t>ベツ</t>
    </rPh>
    <rPh sb="3" eb="5">
      <t>ハイチ</t>
    </rPh>
    <rPh sb="5" eb="7">
      <t>キジュン</t>
    </rPh>
    <rPh sb="9" eb="11">
      <t>シタマワ</t>
    </rPh>
    <rPh sb="12" eb="14">
      <t>バアイ</t>
    </rPh>
    <phoneticPr fontId="7"/>
  </si>
  <si>
    <t>副園長・教頭配置加算</t>
    <rPh sb="0" eb="3">
      <t>フクエンチョウ</t>
    </rPh>
    <rPh sb="4" eb="6">
      <t>キョウトウ</t>
    </rPh>
    <rPh sb="6" eb="8">
      <t>ハイチ</t>
    </rPh>
    <rPh sb="8" eb="10">
      <t>カサン</t>
    </rPh>
    <phoneticPr fontId="7"/>
  </si>
  <si>
    <t>満３歳児対応加配加算(3歳児配置改善加算無し)</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ナ</t>
    </rPh>
    <rPh sb="21" eb="22">
      <t>ヨウナ</t>
    </rPh>
    <phoneticPr fontId="7"/>
  </si>
  <si>
    <t>満３歳児対応加配加算(3歳児配置改善加算有り)</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ア</t>
    </rPh>
    <phoneticPr fontId="7"/>
  </si>
  <si>
    <t>事務負担対応加配加算</t>
    <rPh sb="0" eb="2">
      <t>ジム</t>
    </rPh>
    <rPh sb="2" eb="4">
      <t>フタン</t>
    </rPh>
    <rPh sb="4" eb="6">
      <t>タイオウ</t>
    </rPh>
    <rPh sb="6" eb="8">
      <t>カハイ</t>
    </rPh>
    <rPh sb="8" eb="10">
      <t>カサン</t>
    </rPh>
    <phoneticPr fontId="7"/>
  </si>
  <si>
    <t>指導充実加配加算</t>
    <rPh sb="0" eb="2">
      <t>シドウ</t>
    </rPh>
    <rPh sb="2" eb="4">
      <t>ジュウジツ</t>
    </rPh>
    <rPh sb="4" eb="6">
      <t>カハイ</t>
    </rPh>
    <rPh sb="6" eb="8">
      <t>カサン</t>
    </rPh>
    <phoneticPr fontId="7"/>
  </si>
  <si>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</si>
  <si>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
  </si>
  <si>
    <t>処遇改善等加算Ⅰ</t>
  </si>
  <si>
    <t>処遇改善等加算Ⅱ</t>
    <rPh sb="0" eb="2">
      <t>ショグウ</t>
    </rPh>
    <rPh sb="2" eb="4">
      <t>カイゼン</t>
    </rPh>
    <rPh sb="4" eb="5">
      <t>トウ</t>
    </rPh>
    <rPh sb="5" eb="7">
      <t>カサン</t>
    </rPh>
    <phoneticPr fontId="7"/>
  </si>
  <si>
    <t>事務職員配置加算</t>
    <rPh sb="0" eb="2">
      <t>ジム</t>
    </rPh>
    <rPh sb="2" eb="4">
      <t>ショクイン</t>
    </rPh>
    <rPh sb="4" eb="6">
      <t>ハイチ</t>
    </rPh>
    <rPh sb="6" eb="8">
      <t>カサン</t>
    </rPh>
    <phoneticPr fontId="7"/>
  </si>
  <si>
    <t>※各月初日の利用子どもの単価に加算</t>
    <rPh sb="1" eb="3">
      <t>カクツキ</t>
    </rPh>
    <phoneticPr fontId="7"/>
  </si>
  <si>
    <t>－</t>
  </si>
  <si>
    <t>園児１人当たり</t>
    <rPh sb="0" eb="2">
      <t>エンジ</t>
    </rPh>
    <rPh sb="3" eb="4">
      <t>ニン</t>
    </rPh>
    <rPh sb="4" eb="5">
      <t>ア</t>
    </rPh>
    <phoneticPr fontId="7"/>
  </si>
  <si>
    <t>年間運営費額</t>
    <rPh sb="0" eb="2">
      <t>ネンカン</t>
    </rPh>
    <rPh sb="2" eb="5">
      <t>ウンエイヒ</t>
    </rPh>
    <rPh sb="5" eb="6">
      <t>ガク</t>
    </rPh>
    <phoneticPr fontId="7"/>
  </si>
  <si>
    <t>月額（3月）</t>
    <rPh sb="0" eb="2">
      <t>ゲツガク</t>
    </rPh>
    <rPh sb="4" eb="5">
      <t>ガツ</t>
    </rPh>
    <phoneticPr fontId="7"/>
  </si>
  <si>
    <t>月額（3月以外）</t>
    <rPh sb="0" eb="2">
      <t>ゲツガク</t>
    </rPh>
    <rPh sb="4" eb="5">
      <t>ガツ</t>
    </rPh>
    <rPh sb="5" eb="7">
      <t>イガイ</t>
    </rPh>
    <phoneticPr fontId="7"/>
  </si>
  <si>
    <t>⇒</t>
    <phoneticPr fontId="7"/>
  </si>
  <si>
    <t>試算データ選択</t>
    <rPh sb="0" eb="2">
      <t>シサン</t>
    </rPh>
    <rPh sb="5" eb="7">
      <t>センタク</t>
    </rPh>
    <phoneticPr fontId="7"/>
  </si>
  <si>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7"/>
  </si>
  <si>
    <t>　（１）処遇改善等加算Ⅱ</t>
    <rPh sb="4" eb="6">
      <t>ショグウ</t>
    </rPh>
    <rPh sb="6" eb="8">
      <t>カイゼン</t>
    </rPh>
    <rPh sb="8" eb="9">
      <t>トウ</t>
    </rPh>
    <rPh sb="9" eb="11">
      <t>カサン</t>
    </rPh>
    <phoneticPr fontId="7"/>
  </si>
  <si>
    <t>５　特定加算部分</t>
    <rPh sb="2" eb="4">
      <t>トクテイ</t>
    </rPh>
    <rPh sb="4" eb="6">
      <t>カサン</t>
    </rPh>
    <rPh sb="6" eb="8">
      <t>ブブン</t>
    </rPh>
    <phoneticPr fontId="7"/>
  </si>
  <si>
    <t>　第三者評価を受審する場合は「あり」を選択</t>
    <rPh sb="1" eb="4">
      <t>ダイサンシャ</t>
    </rPh>
    <rPh sb="4" eb="6">
      <t>ヒョウカ</t>
    </rPh>
    <rPh sb="7" eb="9">
      <t>ジュシン</t>
    </rPh>
    <rPh sb="11" eb="13">
      <t>バアイ</t>
    </rPh>
    <rPh sb="19" eb="21">
      <t>センタク</t>
    </rPh>
    <phoneticPr fontId="7"/>
  </si>
  <si>
    <t>　（１４）第三者評価受審加算</t>
    <rPh sb="5" eb="8">
      <t>ダイサンシャ</t>
    </rPh>
    <rPh sb="8" eb="10">
      <t>ヒョウカ</t>
    </rPh>
    <rPh sb="10" eb="12">
      <t>ジュシン</t>
    </rPh>
    <rPh sb="12" eb="14">
      <t>カサン</t>
    </rPh>
    <phoneticPr fontId="7"/>
  </si>
  <si>
    <t>なし</t>
  </si>
  <si>
    <t>　栄養士を活用して給食を実施する場合は「あり」を選択</t>
    <rPh sb="1" eb="4">
      <t>エイヨウシ</t>
    </rPh>
    <rPh sb="5" eb="7">
      <t>カツヨウ</t>
    </rPh>
    <rPh sb="9" eb="11">
      <t>キュウショク</t>
    </rPh>
    <rPh sb="12" eb="14">
      <t>ジッシ</t>
    </rPh>
    <rPh sb="16" eb="18">
      <t>バアイ</t>
    </rPh>
    <rPh sb="24" eb="26">
      <t>センタク</t>
    </rPh>
    <phoneticPr fontId="7"/>
  </si>
  <si>
    <t>　（１３）栄養管理加算</t>
    <rPh sb="5" eb="7">
      <t>エイヨウ</t>
    </rPh>
    <rPh sb="7" eb="9">
      <t>カンリ</t>
    </rPh>
    <rPh sb="9" eb="11">
      <t>カサン</t>
    </rPh>
    <phoneticPr fontId="7"/>
  </si>
  <si>
    <t>　小学校との接続を見通した活動を行う場合は「あり」を選択</t>
    <rPh sb="1" eb="4">
      <t>ショウガッコウ</t>
    </rPh>
    <rPh sb="6" eb="8">
      <t>セツゾク</t>
    </rPh>
    <rPh sb="9" eb="11">
      <t>ミトオ</t>
    </rPh>
    <rPh sb="13" eb="15">
      <t>カツドウ</t>
    </rPh>
    <rPh sb="16" eb="17">
      <t>オコナ</t>
    </rPh>
    <rPh sb="18" eb="20">
      <t>バアイ</t>
    </rPh>
    <rPh sb="26" eb="28">
      <t>センタク</t>
    </rPh>
    <phoneticPr fontId="7"/>
  </si>
  <si>
    <t>　（１２）小学校接続加算</t>
    <rPh sb="5" eb="8">
      <t>ショウガッコウ</t>
    </rPh>
    <rPh sb="8" eb="12">
      <t>セツゾクカサン</t>
    </rPh>
    <phoneticPr fontId="7"/>
  </si>
  <si>
    <t>的な防災対策の充実強化等を行う施設の場合は「あり」を選択</t>
    <phoneticPr fontId="7"/>
  </si>
  <si>
    <t>　職員等の防災教育や、災害発生時の安全かつ迅速な避難誘導体制を充実する等、施設の総合</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39">
      <t>シセツ</t>
    </rPh>
    <rPh sb="40" eb="42">
      <t>ソウゴウ</t>
    </rPh>
    <phoneticPr fontId="7"/>
  </si>
  <si>
    <t>　（１１）施設機能強化推進費加算</t>
    <rPh sb="5" eb="7">
      <t>シセツ</t>
    </rPh>
    <rPh sb="7" eb="9">
      <t>キノウ</t>
    </rPh>
    <rPh sb="9" eb="11">
      <t>キョウカ</t>
    </rPh>
    <rPh sb="11" eb="14">
      <t>スイシンヒ</t>
    </rPh>
    <rPh sb="14" eb="16">
      <t>カサン</t>
    </rPh>
    <phoneticPr fontId="7"/>
  </si>
  <si>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7"/>
  </si>
  <si>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7"/>
  </si>
  <si>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7"/>
  </si>
  <si>
    <r>
      <t>　降灰防除地域</t>
    </r>
    <r>
      <rPr>
        <vertAlign val="superscript"/>
        <sz val="11"/>
        <rFont val="HGｺﾞｼｯｸM"/>
        <family val="3"/>
        <charset val="128"/>
      </rPr>
      <t>※</t>
    </r>
    <r>
      <rPr>
        <sz val="11"/>
        <rFont val="HGｺﾞｼｯｸM"/>
        <family val="3"/>
        <charset val="128"/>
      </rPr>
      <t>に所在する施設の場合は「あり」を選択</t>
    </r>
    <rPh sb="1" eb="3">
      <t>コウハイ</t>
    </rPh>
    <rPh sb="3" eb="5">
      <t>ボウジョ</t>
    </rPh>
    <rPh sb="5" eb="7">
      <t>チイキ</t>
    </rPh>
    <rPh sb="9" eb="11">
      <t>ショザイ</t>
    </rPh>
    <rPh sb="13" eb="15">
      <t>シセツ</t>
    </rPh>
    <rPh sb="16" eb="18">
      <t>バアイ</t>
    </rPh>
    <rPh sb="24" eb="26">
      <t>センタク</t>
    </rPh>
    <phoneticPr fontId="7"/>
  </si>
  <si>
    <t>　（１０）降灰除去費加算</t>
    <rPh sb="5" eb="7">
      <t>コウハイ</t>
    </rPh>
    <rPh sb="7" eb="10">
      <t>ジョキョヒ</t>
    </rPh>
    <rPh sb="10" eb="12">
      <t>カサン</t>
    </rPh>
    <phoneticPr fontId="7"/>
  </si>
  <si>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7"/>
  </si>
  <si>
    <r>
      <t>　豪雪地帯</t>
    </r>
    <r>
      <rPr>
        <vertAlign val="superscript"/>
        <sz val="11"/>
        <rFont val="HGｺﾞｼｯｸM"/>
        <family val="3"/>
        <charset val="128"/>
      </rPr>
      <t>※</t>
    </r>
    <r>
      <rPr>
        <sz val="11"/>
        <rFont val="HGｺﾞｼｯｸM"/>
        <family val="3"/>
        <charset val="128"/>
      </rPr>
      <t>に所在する施設の場合は「あり」を選択</t>
    </r>
    <rPh sb="1" eb="3">
      <t>ゴウセツ</t>
    </rPh>
    <rPh sb="3" eb="5">
      <t>チタイ</t>
    </rPh>
    <rPh sb="7" eb="9">
      <t>ショザイ</t>
    </rPh>
    <rPh sb="11" eb="13">
      <t>シセツ</t>
    </rPh>
    <rPh sb="14" eb="16">
      <t>バアイ</t>
    </rPh>
    <rPh sb="22" eb="24">
      <t>センタク</t>
    </rPh>
    <phoneticPr fontId="7"/>
  </si>
  <si>
    <t>　（９）除雪費加算</t>
    <rPh sb="4" eb="6">
      <t>ジョセツ</t>
    </rPh>
    <rPh sb="6" eb="7">
      <t>ヒ</t>
    </rPh>
    <rPh sb="7" eb="9">
      <t>カサン</t>
    </rPh>
    <phoneticPr fontId="7"/>
  </si>
  <si>
    <t>　施設関係者評価を実施する場合は「あり」を選択</t>
    <rPh sb="1" eb="3">
      <t>シセツ</t>
    </rPh>
    <rPh sb="3" eb="6">
      <t>カンケイシャ</t>
    </rPh>
    <rPh sb="6" eb="8">
      <t>ヒョウカ</t>
    </rPh>
    <rPh sb="9" eb="11">
      <t>ジッシ</t>
    </rPh>
    <rPh sb="13" eb="15">
      <t>バアイ</t>
    </rPh>
    <rPh sb="21" eb="23">
      <t>センタク</t>
    </rPh>
    <phoneticPr fontId="7"/>
  </si>
  <si>
    <t>　（８）施設関係者評価加算</t>
    <rPh sb="4" eb="6">
      <t>シセツ</t>
    </rPh>
    <rPh sb="6" eb="9">
      <t>カンケイシャ</t>
    </rPh>
    <rPh sb="9" eb="11">
      <t>ヒョウカ</t>
    </rPh>
    <rPh sb="11" eb="13">
      <t>カサン</t>
    </rPh>
    <phoneticPr fontId="7"/>
  </si>
  <si>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7"/>
  </si>
  <si>
    <t>←自動計算</t>
    <rPh sb="1" eb="5">
      <t>ジドウケイサン</t>
    </rPh>
    <phoneticPr fontId="7"/>
  </si>
  <si>
    <r>
      <t>　施設の所在する地域の区分</t>
    </r>
    <r>
      <rPr>
        <vertAlign val="superscript"/>
        <sz val="11"/>
        <rFont val="HGｺﾞｼｯｸM"/>
        <family val="3"/>
        <charset val="128"/>
      </rPr>
      <t>※</t>
    </r>
    <r>
      <rPr>
        <sz val="11"/>
        <rFont val="HGｺﾞｼｯｸM"/>
        <family val="3"/>
        <charset val="128"/>
      </rPr>
      <t>を選択</t>
    </r>
    <rPh sb="1" eb="3">
      <t>シセツ</t>
    </rPh>
    <rPh sb="4" eb="6">
      <t>ショザイ</t>
    </rPh>
    <rPh sb="8" eb="10">
      <t>チイキ</t>
    </rPh>
    <rPh sb="11" eb="13">
      <t>クブン</t>
    </rPh>
    <rPh sb="15" eb="17">
      <t>センタク</t>
    </rPh>
    <phoneticPr fontId="7"/>
  </si>
  <si>
    <t>　（７）冷暖房費加算</t>
    <rPh sb="4" eb="7">
      <t>レイダンボウ</t>
    </rPh>
    <rPh sb="7" eb="8">
      <t>ヒ</t>
    </rPh>
    <rPh sb="8" eb="10">
      <t>カサン</t>
    </rPh>
    <phoneticPr fontId="7"/>
  </si>
  <si>
    <t>Ｂそれ以外の障害児受入施設</t>
    <rPh sb="3" eb="5">
      <t>イガイ</t>
    </rPh>
    <rPh sb="6" eb="9">
      <t>ショウガイジ</t>
    </rPh>
    <rPh sb="9" eb="10">
      <t>ウ</t>
    </rPh>
    <rPh sb="10" eb="11">
      <t>イ</t>
    </rPh>
    <rPh sb="11" eb="13">
      <t>シセツ</t>
    </rPh>
    <phoneticPr fontId="7"/>
  </si>
  <si>
    <t>Ａ特別児童扶養手当支給対象受入施設</t>
    <rPh sb="1" eb="3">
      <t>トクベツ</t>
    </rPh>
    <rPh sb="3" eb="5">
      <t>ジドウ</t>
    </rPh>
    <rPh sb="5" eb="7">
      <t>フヨウ</t>
    </rPh>
    <rPh sb="7" eb="9">
      <t>テアテ</t>
    </rPh>
    <rPh sb="9" eb="11">
      <t>シキュウ</t>
    </rPh>
    <rPh sb="11" eb="13">
      <t>タイショウ</t>
    </rPh>
    <rPh sb="13" eb="15">
      <t>ウケイレ</t>
    </rPh>
    <rPh sb="15" eb="17">
      <t>シセツ</t>
    </rPh>
    <phoneticPr fontId="7"/>
  </si>
  <si>
    <t>※（１）の主幹教諭等専任加算が「あり」の場合のみ加算</t>
    <rPh sb="5" eb="7">
      <t>シュカン</t>
    </rPh>
    <rPh sb="7" eb="9">
      <t>キョウユ</t>
    </rPh>
    <rPh sb="9" eb="10">
      <t>トウ</t>
    </rPh>
    <rPh sb="10" eb="12">
      <t>センニン</t>
    </rPh>
    <rPh sb="12" eb="14">
      <t>カサン</t>
    </rPh>
    <rPh sb="20" eb="22">
      <t>バアイ</t>
    </rPh>
    <rPh sb="24" eb="26">
      <t>カサン</t>
    </rPh>
    <phoneticPr fontId="7"/>
  </si>
  <si>
    <t>いずれか該当する区分のセルから「あり」を選択</t>
    <phoneticPr fontId="7"/>
  </si>
  <si>
    <t>　障害児を受け入れている施設で、地域住民等の子どもの療育支援に取り組む場合は、Ａ・Ｂ</t>
    <rPh sb="1" eb="3">
      <t>ショウガイ</t>
    </rPh>
    <rPh sb="3" eb="4">
      <t>ジ</t>
    </rPh>
    <rPh sb="5" eb="6">
      <t>ウ</t>
    </rPh>
    <rPh sb="7" eb="8">
      <t>イ</t>
    </rPh>
    <rPh sb="12" eb="14">
      <t>シセツ</t>
    </rPh>
    <rPh sb="16" eb="18">
      <t>チイキ</t>
    </rPh>
    <rPh sb="18" eb="20">
      <t>ジュウミン</t>
    </rPh>
    <rPh sb="20" eb="21">
      <t>トウ</t>
    </rPh>
    <rPh sb="22" eb="23">
      <t>コ</t>
    </rPh>
    <rPh sb="26" eb="28">
      <t>リョウイク</t>
    </rPh>
    <rPh sb="28" eb="30">
      <t>シエン</t>
    </rPh>
    <phoneticPr fontId="7"/>
  </si>
  <si>
    <t>　（６）療育支援加算</t>
    <rPh sb="4" eb="6">
      <t>リョウイク</t>
    </rPh>
    <rPh sb="6" eb="10">
      <t>シエンカサン</t>
    </rPh>
    <phoneticPr fontId="7"/>
  </si>
  <si>
    <t>「あり」を選択</t>
  </si>
  <si>
    <t>非常勤事務職員を超えて、実際に非常勤事務職員が配置されている場合は</t>
    <phoneticPr fontId="7"/>
  </si>
  <si>
    <t>利用定員が271人以上の場合であって、事務職員配置加算（３）において求められる</t>
    <rPh sb="0" eb="2">
      <t>リヨウ</t>
    </rPh>
    <rPh sb="2" eb="4">
      <t>テイイン</t>
    </rPh>
    <rPh sb="8" eb="9">
      <t>ニン</t>
    </rPh>
    <rPh sb="9" eb="11">
      <t>イジョウ</t>
    </rPh>
    <rPh sb="12" eb="14">
      <t>バアイ</t>
    </rPh>
    <rPh sb="19" eb="21">
      <t>ジム</t>
    </rPh>
    <rPh sb="21" eb="23">
      <t>ショクイン</t>
    </rPh>
    <rPh sb="23" eb="25">
      <t>ハイチ</t>
    </rPh>
    <rPh sb="25" eb="27">
      <t>カサン</t>
    </rPh>
    <rPh sb="34" eb="35">
      <t>モト</t>
    </rPh>
    <phoneticPr fontId="7"/>
  </si>
  <si>
    <t>　（５）事務負担対応加配加算</t>
    <rPh sb="4" eb="6">
      <t>ジム</t>
    </rPh>
    <rPh sb="6" eb="8">
      <t>フタン</t>
    </rPh>
    <rPh sb="8" eb="10">
      <t>タイオウ</t>
    </rPh>
    <rPh sb="10" eb="12">
      <t>カハイ</t>
    </rPh>
    <rPh sb="12" eb="14">
      <t>カサン</t>
    </rPh>
    <phoneticPr fontId="7"/>
  </si>
  <si>
    <t>「あり」を選択</t>
    <rPh sb="5" eb="7">
      <t>センタク</t>
    </rPh>
    <phoneticPr fontId="7"/>
  </si>
  <si>
    <t>利用定員が271人以上の場合であって、実際に非常勤講師が配置されている場合は</t>
    <rPh sb="0" eb="2">
      <t>リヨウ</t>
    </rPh>
    <rPh sb="2" eb="4">
      <t>テイイン</t>
    </rPh>
    <rPh sb="8" eb="11">
      <t>ニンイジョウ</t>
    </rPh>
    <rPh sb="12" eb="14">
      <t>バアイ</t>
    </rPh>
    <rPh sb="19" eb="21">
      <t>ジッサイ</t>
    </rPh>
    <rPh sb="22" eb="25">
      <t>ヒジョウキン</t>
    </rPh>
    <rPh sb="25" eb="27">
      <t>コウシ</t>
    </rPh>
    <rPh sb="28" eb="30">
      <t>ハイチ</t>
    </rPh>
    <rPh sb="35" eb="37">
      <t>バアイ</t>
    </rPh>
    <phoneticPr fontId="7"/>
  </si>
  <si>
    <t>　（４）指導充実加配加算</t>
    <rPh sb="4" eb="6">
      <t>シドウ</t>
    </rPh>
    <rPh sb="6" eb="8">
      <t>ジュウジツ</t>
    </rPh>
    <rPh sb="8" eb="10">
      <t>カハイ</t>
    </rPh>
    <rPh sb="10" eb="12">
      <t>カサン</t>
    </rPh>
    <phoneticPr fontId="7"/>
  </si>
  <si>
    <t>利用定員が91人以上の場合であって、実際に非常勤事務職員が配置されている場合は</t>
    <rPh sb="0" eb="2">
      <t>リヨウ</t>
    </rPh>
    <rPh sb="2" eb="4">
      <t>テイイン</t>
    </rPh>
    <rPh sb="7" eb="10">
      <t>ニンイジョウ</t>
    </rPh>
    <rPh sb="11" eb="13">
      <t>バアイ</t>
    </rPh>
    <rPh sb="18" eb="20">
      <t>ジッサイ</t>
    </rPh>
    <rPh sb="21" eb="24">
      <t>ヒジョウキン</t>
    </rPh>
    <rPh sb="24" eb="26">
      <t>ジム</t>
    </rPh>
    <rPh sb="26" eb="28">
      <t>ショクイン</t>
    </rPh>
    <rPh sb="29" eb="31">
      <t>ハイチ</t>
    </rPh>
    <rPh sb="36" eb="38">
      <t>バアイ</t>
    </rPh>
    <phoneticPr fontId="7"/>
  </si>
  <si>
    <t>　（３）事務職員配置加算</t>
    <rPh sb="4" eb="6">
      <t>ジム</t>
    </rPh>
    <rPh sb="6" eb="8">
      <t>ショクイン</t>
    </rPh>
    <rPh sb="8" eb="10">
      <t>ハイチ</t>
    </rPh>
    <rPh sb="10" eb="12">
      <t>カサン</t>
    </rPh>
    <phoneticPr fontId="7"/>
  </si>
  <si>
    <t>　主幹教諭等専任加算対象施設であって、子育て支援活動に取り組む場合は「あり」を選択</t>
    <rPh sb="1" eb="3">
      <t>シュカン</t>
    </rPh>
    <rPh sb="3" eb="5">
      <t>キョウユ</t>
    </rPh>
    <rPh sb="5" eb="6">
      <t>トウ</t>
    </rPh>
    <rPh sb="6" eb="8">
      <t>センニン</t>
    </rPh>
    <rPh sb="8" eb="10">
      <t>カサン</t>
    </rPh>
    <rPh sb="10" eb="12">
      <t>タイショウ</t>
    </rPh>
    <rPh sb="12" eb="14">
      <t>シセツ</t>
    </rPh>
    <rPh sb="19" eb="21">
      <t>コソダ</t>
    </rPh>
    <rPh sb="22" eb="24">
      <t>シエン</t>
    </rPh>
    <rPh sb="24" eb="26">
      <t>カツドウ</t>
    </rPh>
    <rPh sb="27" eb="28">
      <t>ト</t>
    </rPh>
    <rPh sb="29" eb="30">
      <t>ク</t>
    </rPh>
    <rPh sb="31" eb="33">
      <t>バアイ</t>
    </rPh>
    <rPh sb="39" eb="41">
      <t>センタク</t>
    </rPh>
    <phoneticPr fontId="7"/>
  </si>
  <si>
    <r>
      <t>　（２）子育て支援活動費加算</t>
    </r>
    <r>
      <rPr>
        <vertAlign val="superscript"/>
        <sz val="11"/>
        <rFont val="HGｺﾞｼｯｸM"/>
        <family val="3"/>
        <charset val="128"/>
      </rPr>
      <t>＊1</t>
    </r>
    <rPh sb="4" eb="6">
      <t>コソダ</t>
    </rPh>
    <rPh sb="7" eb="9">
      <t>シエン</t>
    </rPh>
    <rPh sb="9" eb="12">
      <t>カツドウヒ</t>
    </rPh>
    <rPh sb="12" eb="14">
      <t>カサン</t>
    </rPh>
    <phoneticPr fontId="7"/>
  </si>
  <si>
    <t>に加えて代替要員を1人加配する場合は「あり」を選択</t>
    <rPh sb="23" eb="25">
      <t>センタク</t>
    </rPh>
    <phoneticPr fontId="7"/>
  </si>
  <si>
    <t>よう、基本分単価に含まれる配置基準や3歳児配置改善加算等の職員配置による必要教諭数</t>
    <phoneticPr fontId="7"/>
  </si>
  <si>
    <t>　主幹教諭等が保護者からの育児相談や地域の子育て支援活動等に専任させることができる</t>
    <phoneticPr fontId="7"/>
  </si>
  <si>
    <r>
      <t>　（１）主幹教諭等専任加算</t>
    </r>
    <r>
      <rPr>
        <vertAlign val="superscript"/>
        <sz val="11"/>
        <rFont val="HGｺﾞｼｯｸM"/>
        <family val="3"/>
        <charset val="128"/>
      </rPr>
      <t>＊1</t>
    </r>
    <rPh sb="4" eb="6">
      <t>シュカン</t>
    </rPh>
    <rPh sb="6" eb="8">
      <t>キョウユ</t>
    </rPh>
    <rPh sb="8" eb="9">
      <t>トウ</t>
    </rPh>
    <rPh sb="9" eb="11">
      <t>センニン</t>
    </rPh>
    <rPh sb="11" eb="13">
      <t>カサン</t>
    </rPh>
    <phoneticPr fontId="7"/>
  </si>
  <si>
    <t>４　加算部分２</t>
    <rPh sb="2" eb="4">
      <t>カサン</t>
    </rPh>
    <rPh sb="4" eb="6">
      <t>ブブン</t>
    </rPh>
    <phoneticPr fontId="7"/>
  </si>
  <si>
    <t>１２０％以上の状態にある場合は「あり」を選択</t>
  </si>
  <si>
    <t>　連続する過去２年度間常に利用定員を超過しており、かつ、各年度の年間平均在所率が</t>
    <rPh sb="1" eb="3">
      <t>レンゾク</t>
    </rPh>
    <rPh sb="5" eb="7">
      <t>カコ</t>
    </rPh>
    <rPh sb="8" eb="10">
      <t>ネンド</t>
    </rPh>
    <rPh sb="10" eb="11">
      <t>カン</t>
    </rPh>
    <rPh sb="11" eb="12">
      <t>ツネ</t>
    </rPh>
    <rPh sb="13" eb="15">
      <t>リヨウ</t>
    </rPh>
    <rPh sb="15" eb="17">
      <t>テイイン</t>
    </rPh>
    <rPh sb="18" eb="20">
      <t>チョウカ</t>
    </rPh>
    <rPh sb="28" eb="31">
      <t>カクネンド</t>
    </rPh>
    <rPh sb="32" eb="34">
      <t>ネンカン</t>
    </rPh>
    <rPh sb="34" eb="36">
      <t>ヘイキン</t>
    </rPh>
    <rPh sb="36" eb="38">
      <t>ザイショ</t>
    </rPh>
    <rPh sb="38" eb="39">
      <t>リツ</t>
    </rPh>
    <phoneticPr fontId="7"/>
  </si>
  <si>
    <t>　（２）定員を恒常的に超過する場合</t>
    <rPh sb="4" eb="6">
      <t>テイイン</t>
    </rPh>
    <rPh sb="7" eb="10">
      <t>コウジョウテキ</t>
    </rPh>
    <rPh sb="11" eb="13">
      <t>チョウカ</t>
    </rPh>
    <rPh sb="15" eb="17">
      <t>バアイ</t>
    </rPh>
    <phoneticPr fontId="7"/>
  </si>
  <si>
    <t>↑自動入力</t>
    <rPh sb="1" eb="5">
      <t>ジドウニュウリョク</t>
    </rPh>
    <phoneticPr fontId="7"/>
  </si>
  <si>
    <t>下回る人数</t>
    <rPh sb="0" eb="2">
      <t>シタマワ</t>
    </rPh>
    <rPh sb="3" eb="5">
      <t>ニンズウ</t>
    </rPh>
    <phoneticPr fontId="7"/>
  </si>
  <si>
    <t>「あり」</t>
    <phoneticPr fontId="7"/>
  </si>
  <si>
    <t>　年齢別の教諭等の配置が、公定価格（基本分）における配置基準を下回る場合は</t>
    <rPh sb="1" eb="4">
      <t>ネンレイベツ</t>
    </rPh>
    <rPh sb="5" eb="7">
      <t>キョウユ</t>
    </rPh>
    <rPh sb="7" eb="8">
      <t>トウ</t>
    </rPh>
    <rPh sb="9" eb="11">
      <t>ハイチ</t>
    </rPh>
    <rPh sb="13" eb="15">
      <t>コウテイ</t>
    </rPh>
    <rPh sb="15" eb="17">
      <t>カカク</t>
    </rPh>
    <rPh sb="18" eb="21">
      <t>キホンブン</t>
    </rPh>
    <rPh sb="26" eb="28">
      <t>ハイチ</t>
    </rPh>
    <rPh sb="28" eb="30">
      <t>キジュン</t>
    </rPh>
    <rPh sb="31" eb="33">
      <t>シタマワ</t>
    </rPh>
    <rPh sb="34" eb="36">
      <t>バアイ</t>
    </rPh>
    <phoneticPr fontId="7"/>
  </si>
  <si>
    <t>　（１）年齢別配置基準を下回る場合</t>
    <rPh sb="4" eb="6">
      <t>ネンレイ</t>
    </rPh>
    <rPh sb="6" eb="7">
      <t>ベツ</t>
    </rPh>
    <rPh sb="7" eb="9">
      <t>ハイチ</t>
    </rPh>
    <rPh sb="9" eb="11">
      <t>キジュン</t>
    </rPh>
    <rPh sb="12" eb="14">
      <t>シタマワ</t>
    </rPh>
    <rPh sb="15" eb="17">
      <t>バアイ</t>
    </rPh>
    <phoneticPr fontId="7"/>
  </si>
  <si>
    <t>３　調整部分</t>
    <rPh sb="2" eb="4">
      <t>チョウセイ</t>
    </rPh>
    <rPh sb="4" eb="6">
      <t>ブブン</t>
    </rPh>
    <phoneticPr fontId="7"/>
  </si>
  <si>
    <t>　公認会計士等による外部監査を実施した場合は「あり」を選択</t>
    <rPh sb="1" eb="3">
      <t>コウニン</t>
    </rPh>
    <rPh sb="3" eb="5">
      <t>カイケイ</t>
    </rPh>
    <rPh sb="5" eb="6">
      <t>シ</t>
    </rPh>
    <rPh sb="6" eb="7">
      <t>トウ</t>
    </rPh>
    <rPh sb="10" eb="12">
      <t>ガイブ</t>
    </rPh>
    <rPh sb="12" eb="14">
      <t>カンサ</t>
    </rPh>
    <rPh sb="15" eb="17">
      <t>ジッシ</t>
    </rPh>
    <rPh sb="19" eb="21">
      <t>バアイ</t>
    </rPh>
    <rPh sb="27" eb="29">
      <t>センタク</t>
    </rPh>
    <phoneticPr fontId="7"/>
  </si>
  <si>
    <t>0日</t>
    <rPh sb="1" eb="2">
      <t>ニチ</t>
    </rPh>
    <phoneticPr fontId="7"/>
  </si>
  <si>
    <t>　週当たりの給食実施日数を選択</t>
    <rPh sb="1" eb="2">
      <t>シュウ</t>
    </rPh>
    <rPh sb="2" eb="3">
      <t>ア</t>
    </rPh>
    <rPh sb="6" eb="8">
      <t>キュウショク</t>
    </rPh>
    <rPh sb="8" eb="10">
      <t>ジッシ</t>
    </rPh>
    <rPh sb="10" eb="12">
      <t>ニッスウ</t>
    </rPh>
    <rPh sb="13" eb="15">
      <t>センタク</t>
    </rPh>
    <phoneticPr fontId="7"/>
  </si>
  <si>
    <t>　通園送迎を行う場合は「あり」を選択</t>
    <rPh sb="1" eb="3">
      <t>ツウエン</t>
    </rPh>
    <rPh sb="3" eb="5">
      <t>ソウゲイ</t>
    </rPh>
    <rPh sb="6" eb="7">
      <t>オコナ</t>
    </rPh>
    <rPh sb="8" eb="10">
      <t>バアイ</t>
    </rPh>
    <rPh sb="16" eb="18">
      <t>センタク</t>
    </rPh>
    <phoneticPr fontId="7"/>
  </si>
  <si>
    <t>　）を基に自動計算）</t>
    <phoneticPr fontId="7"/>
  </si>
  <si>
    <t>←加配可能人数（１（３）の施設全体の教諭等数（常勤換算</t>
    <phoneticPr fontId="7"/>
  </si>
  <si>
    <t>＝</t>
    <phoneticPr fontId="7"/>
  </si>
  <si>
    <t>＜</t>
    <phoneticPr fontId="7"/>
  </si>
  <si>
    <t>２７０人以下は３．５人、２７１人以上３００人以下は５人、３０１人以上４５０人以下は６人、４５１人以上は８人）</t>
    <rPh sb="3" eb="4">
      <t>ニン</t>
    </rPh>
    <rPh sb="4" eb="6">
      <t>イカ</t>
    </rPh>
    <rPh sb="10" eb="11">
      <t>ニン</t>
    </rPh>
    <rPh sb="15" eb="18">
      <t>ニンイジョウ</t>
    </rPh>
    <rPh sb="21" eb="24">
      <t>ニンイカ</t>
    </rPh>
    <rPh sb="31" eb="34">
      <t>ニンイジョウ</t>
    </rPh>
    <rPh sb="37" eb="40">
      <t>ニンイカ</t>
    </rPh>
    <rPh sb="42" eb="43">
      <t>ニン</t>
    </rPh>
    <rPh sb="47" eb="50">
      <t>ニンイジョウ</t>
    </rPh>
    <rPh sb="52" eb="53">
      <t>ニン</t>
    </rPh>
    <phoneticPr fontId="7"/>
  </si>
  <si>
    <t>（上限は利用定員４５人以下は１人、４６人以上１５０人以下は２人、１５１人以上２４０人以下は３人、２４１人以上</t>
    <rPh sb="1" eb="3">
      <t>ジョウゲン</t>
    </rPh>
    <phoneticPr fontId="7"/>
  </si>
  <si>
    <t>の職員配置による必要教諭数を上回る教諭等数）を選択</t>
    <rPh sb="14" eb="16">
      <t>ウワマワ</t>
    </rPh>
    <rPh sb="17" eb="19">
      <t>キョウユ</t>
    </rPh>
    <rPh sb="19" eb="21">
      <t>トウスウ</t>
    </rPh>
    <rPh sb="23" eb="25">
      <t>センタク</t>
    </rPh>
    <phoneticPr fontId="7"/>
  </si>
  <si>
    <t>　チーム保育を行う教諭等数（基本分単価に含まれる配置基準や上記２（３）、（４）等</t>
    <rPh sb="4" eb="6">
      <t>ホイク</t>
    </rPh>
    <rPh sb="7" eb="8">
      <t>オコナ</t>
    </rPh>
    <rPh sb="9" eb="11">
      <t>キョウユ</t>
    </rPh>
    <rPh sb="11" eb="12">
      <t>トウ</t>
    </rPh>
    <rPh sb="12" eb="13">
      <t>スウ</t>
    </rPh>
    <rPh sb="29" eb="31">
      <t>ジョウキ</t>
    </rPh>
    <rPh sb="39" eb="40">
      <t>トウ</t>
    </rPh>
    <phoneticPr fontId="7"/>
  </si>
  <si>
    <t>配置基準上加算の要件を満たすが、当該加算を適用しない場合は「なし」を選択</t>
    <rPh sb="0" eb="2">
      <t>ハイチ</t>
    </rPh>
    <rPh sb="2" eb="4">
      <t>キジュン</t>
    </rPh>
    <rPh sb="4" eb="5">
      <t>ジョウ</t>
    </rPh>
    <rPh sb="5" eb="7">
      <t>カサン</t>
    </rPh>
    <rPh sb="8" eb="10">
      <t>ヨウケン</t>
    </rPh>
    <rPh sb="11" eb="12">
      <t>ミ</t>
    </rPh>
    <rPh sb="16" eb="18">
      <t>トウガイ</t>
    </rPh>
    <rPh sb="18" eb="20">
      <t>カサン</t>
    </rPh>
    <rPh sb="21" eb="23">
      <t>テキヨウ</t>
    </rPh>
    <rPh sb="26" eb="28">
      <t>バアイ</t>
    </rPh>
    <rPh sb="34" eb="36">
      <t>センタク</t>
    </rPh>
    <phoneticPr fontId="7"/>
  </si>
  <si>
    <t>　満３歳児の配置基準を６：１により実施する場合は「あり」を選択可能</t>
    <rPh sb="1" eb="2">
      <t>マン</t>
    </rPh>
    <rPh sb="3" eb="5">
      <t>サイジ</t>
    </rPh>
    <rPh sb="6" eb="8">
      <t>ハイチ</t>
    </rPh>
    <rPh sb="8" eb="10">
      <t>キジュン</t>
    </rPh>
    <rPh sb="17" eb="19">
      <t>ジッシ</t>
    </rPh>
    <rPh sb="21" eb="23">
      <t>バアイ</t>
    </rPh>
    <rPh sb="29" eb="31">
      <t>センタク</t>
    </rPh>
    <rPh sb="31" eb="33">
      <t>カノウ</t>
    </rPh>
    <phoneticPr fontId="7"/>
  </si>
  <si>
    <t>　（４）満３歳児対応教諭配置加算</t>
    <rPh sb="4" eb="5">
      <t>マン</t>
    </rPh>
    <rPh sb="6" eb="8">
      <t>サイジ</t>
    </rPh>
    <rPh sb="8" eb="10">
      <t>タイオウ</t>
    </rPh>
    <rPh sb="10" eb="12">
      <t>キョウユ</t>
    </rPh>
    <rPh sb="12" eb="14">
      <t>ハイチ</t>
    </rPh>
    <rPh sb="14" eb="16">
      <t>カサン</t>
    </rPh>
    <phoneticPr fontId="7"/>
  </si>
  <si>
    <t>　３歳児の配置基準を１５：１により実施する場合は「あり」</t>
    <rPh sb="2" eb="4">
      <t>サイジ</t>
    </rPh>
    <rPh sb="5" eb="7">
      <t>ハイチ</t>
    </rPh>
    <rPh sb="7" eb="9">
      <t>キジュン</t>
    </rPh>
    <rPh sb="17" eb="19">
      <t>ジッシ</t>
    </rPh>
    <rPh sb="21" eb="23">
      <t>バアイ</t>
    </rPh>
    <phoneticPr fontId="7"/>
  </si>
  <si>
    <t>　（３）３歳児配置改善加算</t>
    <rPh sb="5" eb="7">
      <t>サイジ</t>
    </rPh>
    <rPh sb="7" eb="9">
      <t>ハイチ</t>
    </rPh>
    <rPh sb="9" eb="11">
      <t>カイゼン</t>
    </rPh>
    <rPh sb="11" eb="13">
      <t>カサン</t>
    </rPh>
    <phoneticPr fontId="7"/>
  </si>
  <si>
    <t>　副園長又は教頭を配置する場合は「あり」を選択</t>
    <rPh sb="1" eb="4">
      <t>フクエンチョウ</t>
    </rPh>
    <rPh sb="4" eb="5">
      <t>マタ</t>
    </rPh>
    <rPh sb="6" eb="8">
      <t>キョウトウ</t>
    </rPh>
    <rPh sb="9" eb="11">
      <t>ハイチ</t>
    </rPh>
    <rPh sb="13" eb="15">
      <t>バアイ</t>
    </rPh>
    <rPh sb="21" eb="23">
      <t>センタク</t>
    </rPh>
    <phoneticPr fontId="7"/>
  </si>
  <si>
    <t>　（２）副園長・教頭設置加算</t>
    <rPh sb="4" eb="7">
      <t>フクエンチョウ</t>
    </rPh>
    <rPh sb="8" eb="10">
      <t>キョウトウ</t>
    </rPh>
    <rPh sb="10" eb="12">
      <t>セッチ</t>
    </rPh>
    <rPh sb="12" eb="14">
      <t>カサン</t>
    </rPh>
    <phoneticPr fontId="7"/>
  </si>
  <si>
    <t>11年以上</t>
    <rPh sb="2" eb="3">
      <t>ネン</t>
    </rPh>
    <rPh sb="3" eb="5">
      <t>イジョウ</t>
    </rPh>
    <phoneticPr fontId="7"/>
  </si>
  <si>
    <t>うちキャリア
パス要件分</t>
    <rPh sb="9" eb="11">
      <t>ヨウケン</t>
    </rPh>
    <rPh sb="11" eb="12">
      <t>ブン</t>
    </rPh>
    <phoneticPr fontId="7"/>
  </si>
  <si>
    <t>賃金改善要件分</t>
    <rPh sb="0" eb="2">
      <t>チンギン</t>
    </rPh>
    <rPh sb="2" eb="4">
      <t>カイゼン</t>
    </rPh>
    <rPh sb="4" eb="6">
      <t>ヨウケン</t>
    </rPh>
    <rPh sb="6" eb="7">
      <t>ブン</t>
    </rPh>
    <phoneticPr fontId="7"/>
  </si>
  <si>
    <t>基礎分</t>
    <rPh sb="0" eb="2">
      <t>キソ</t>
    </rPh>
    <rPh sb="2" eb="3">
      <t>ブン</t>
    </rPh>
    <phoneticPr fontId="7"/>
  </si>
  <si>
    <t>合計
加算率
（％）</t>
    <rPh sb="0" eb="2">
      <t>ゴウケイ</t>
    </rPh>
    <rPh sb="3" eb="6">
      <t>カサンリツ</t>
    </rPh>
    <phoneticPr fontId="13"/>
  </si>
  <si>
    <t>加算率（％）の区分</t>
    <rPh sb="0" eb="2">
      <t>カサン</t>
    </rPh>
    <rPh sb="2" eb="3">
      <t>リツ</t>
    </rPh>
    <rPh sb="7" eb="9">
      <t>クブン</t>
    </rPh>
    <phoneticPr fontId="7"/>
  </si>
  <si>
    <t>職員１人当たりの平均勤続年数</t>
    <rPh sb="0" eb="2">
      <t>ショクイン</t>
    </rPh>
    <rPh sb="3" eb="4">
      <t>ニン</t>
    </rPh>
    <rPh sb="4" eb="5">
      <t>ア</t>
    </rPh>
    <rPh sb="8" eb="10">
      <t>ヘイキン</t>
    </rPh>
    <rPh sb="10" eb="12">
      <t>キンゾク</t>
    </rPh>
    <rPh sb="12" eb="14">
      <t>ネンスウ</t>
    </rPh>
    <phoneticPr fontId="7"/>
  </si>
  <si>
    <t>加算率入力表</t>
    <rPh sb="0" eb="2">
      <t>カサン</t>
    </rPh>
    <rPh sb="2" eb="3">
      <t>リツ</t>
    </rPh>
    <rPh sb="3" eb="5">
      <t>ニュウリョク</t>
    </rPh>
    <rPh sb="5" eb="6">
      <t>ヒョウ</t>
    </rPh>
    <phoneticPr fontId="7"/>
  </si>
  <si>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7"/>
  </si>
  <si>
    <t>　（１）処遇改善等加算Ⅰ</t>
    <rPh sb="4" eb="6">
      <t>ショグウ</t>
    </rPh>
    <rPh sb="6" eb="8">
      <t>カイゼン</t>
    </rPh>
    <rPh sb="8" eb="9">
      <t>トウ</t>
    </rPh>
    <rPh sb="9" eb="11">
      <t>カサン</t>
    </rPh>
    <phoneticPr fontId="7"/>
  </si>
  <si>
    <t>・・・各加算の細かな要件については、「留意事項通知」を参照のこと</t>
    <rPh sb="3" eb="4">
      <t>カク</t>
    </rPh>
    <rPh sb="4" eb="6">
      <t>カサン</t>
    </rPh>
    <rPh sb="7" eb="8">
      <t>コマ</t>
    </rPh>
    <rPh sb="10" eb="12">
      <t>ヨウケン</t>
    </rPh>
    <rPh sb="19" eb="21">
      <t>リュウイ</t>
    </rPh>
    <rPh sb="21" eb="23">
      <t>ジコウ</t>
    </rPh>
    <rPh sb="23" eb="25">
      <t>ツウチ</t>
    </rPh>
    <rPh sb="27" eb="29">
      <t>サンショウ</t>
    </rPh>
    <phoneticPr fontId="7"/>
  </si>
  <si>
    <t>２　加算部分１</t>
    <rPh sb="2" eb="4">
      <t>カサン</t>
    </rPh>
    <rPh sb="4" eb="6">
      <t>ブブン</t>
    </rPh>
    <phoneticPr fontId="7"/>
  </si>
  <si>
    <t>子ども家庭局長通知）（以下、「留意事項通知」という。）第４をご参照ください</t>
    <rPh sb="0" eb="1">
      <t>コ</t>
    </rPh>
    <rPh sb="3" eb="5">
      <t>カテイ</t>
    </rPh>
    <phoneticPr fontId="7"/>
  </si>
  <si>
    <t>付内閣府子ども・子育て本部統括官、文部科学省初等中等教育局長、厚生労働省</t>
    <phoneticPr fontId="7"/>
  </si>
  <si>
    <t>算定に関する基準等の制定に伴う実施上の留意事項について」（平成28年8月23日</t>
    <phoneticPr fontId="7"/>
  </si>
  <si>
    <t>※　常勤以外の保育従事者の常勤換算方法は「特定教育・保育等に要する費用の額の</t>
    <rPh sb="2" eb="6">
      <t>ジョウキンイガイ</t>
    </rPh>
    <rPh sb="7" eb="9">
      <t>ホイク</t>
    </rPh>
    <rPh sb="9" eb="12">
      <t>ジュウジシャ</t>
    </rPh>
    <rPh sb="13" eb="15">
      <t>ジョウキン</t>
    </rPh>
    <rPh sb="15" eb="17">
      <t>カンサン</t>
    </rPh>
    <rPh sb="17" eb="19">
      <t>ホウホウ</t>
    </rPh>
    <phoneticPr fontId="7"/>
  </si>
  <si>
    <t>※　園長を除く</t>
    <rPh sb="2" eb="4">
      <t>エンチョウ</t>
    </rPh>
    <rPh sb="5" eb="6">
      <t>ノゾ</t>
    </rPh>
    <phoneticPr fontId="7"/>
  </si>
  <si>
    <r>
      <t>　（４）施設全体の教諭等数（常勤換算</t>
    </r>
    <r>
      <rPr>
        <sz val="11"/>
        <rFont val="HGｺﾞｼｯｸM"/>
        <family val="3"/>
        <charset val="128"/>
      </rPr>
      <t>）を入力</t>
    </r>
    <rPh sb="4" eb="8">
      <t>シセツゼンタイ</t>
    </rPh>
    <rPh sb="9" eb="11">
      <t>キョウユ</t>
    </rPh>
    <rPh sb="11" eb="12">
      <t>トウ</t>
    </rPh>
    <rPh sb="12" eb="13">
      <t>カズ</t>
    </rPh>
    <rPh sb="14" eb="18">
      <t>ジョウキンカンサン</t>
    </rPh>
    <rPh sb="20" eb="22">
      <t>ニュウリョク</t>
    </rPh>
    <phoneticPr fontId="7"/>
  </si>
  <si>
    <t>　　すので、月ごとの収入額の試算に適します。</t>
    <phoneticPr fontId="7"/>
  </si>
  <si>
    <t>　　した場合、入力した人数全てが在籍しているものとして公定価格収入を算定しま</t>
    <rPh sb="4" eb="6">
      <t>バアイ</t>
    </rPh>
    <rPh sb="7" eb="9">
      <t>ニュウリョク</t>
    </rPh>
    <rPh sb="11" eb="13">
      <t>ニンズウ</t>
    </rPh>
    <rPh sb="13" eb="14">
      <t>スベ</t>
    </rPh>
    <phoneticPr fontId="7"/>
  </si>
  <si>
    <t>　　公定価格収入を算定しますので、年額の試算に適します。また、「なし」を選択</t>
    <rPh sb="17" eb="19">
      <t>ネンガク</t>
    </rPh>
    <rPh sb="20" eb="22">
      <t>シサン</t>
    </rPh>
    <rPh sb="23" eb="24">
      <t>テキ</t>
    </rPh>
    <rPh sb="36" eb="38">
      <t>センタク</t>
    </rPh>
    <phoneticPr fontId="7"/>
  </si>
  <si>
    <t>　　人数（小数点以下切上げ）が１年間にわたって継続して在籍するものと仮定して</t>
    <rPh sb="23" eb="25">
      <t>ケイゾク</t>
    </rPh>
    <phoneticPr fontId="7"/>
  </si>
  <si>
    <t>※４　「あり」を選択し、年度末時点で在籍する人数を入力することで、その半分の</t>
    <rPh sb="8" eb="10">
      <t>センタク</t>
    </rPh>
    <rPh sb="18" eb="20">
      <t>ザイセキ</t>
    </rPh>
    <rPh sb="22" eb="24">
      <t>ニンズウ</t>
    </rPh>
    <rPh sb="25" eb="27">
      <t>ニュウリョク</t>
    </rPh>
    <phoneticPr fontId="7"/>
  </si>
  <si>
    <t>※３　当該年度中に満３歳に達することにより幼稚園に入園する幼児。</t>
    <rPh sb="3" eb="5">
      <t>トウガイ</t>
    </rPh>
    <rPh sb="5" eb="7">
      <t>ネンド</t>
    </rPh>
    <rPh sb="7" eb="8">
      <t>チュウ</t>
    </rPh>
    <rPh sb="9" eb="10">
      <t>マン</t>
    </rPh>
    <rPh sb="11" eb="12">
      <t>サイ</t>
    </rPh>
    <rPh sb="13" eb="14">
      <t>タッ</t>
    </rPh>
    <rPh sb="21" eb="24">
      <t>ヨウチエン</t>
    </rPh>
    <rPh sb="25" eb="27">
      <t>ニュウエン</t>
    </rPh>
    <rPh sb="29" eb="31">
      <t>ヨウジ</t>
    </rPh>
    <phoneticPr fontId="7"/>
  </si>
  <si>
    <t>※２　年度の初日の前日における満年齢。満３歳児に該当する者を除く。</t>
    <rPh sb="3" eb="5">
      <t>ネンド</t>
    </rPh>
    <rPh sb="6" eb="8">
      <t>ショニチ</t>
    </rPh>
    <rPh sb="9" eb="11">
      <t>ゼンジツ</t>
    </rPh>
    <rPh sb="15" eb="18">
      <t>マンネンレイ</t>
    </rPh>
    <rPh sb="19" eb="20">
      <t>マン</t>
    </rPh>
    <rPh sb="21" eb="23">
      <t>サイジ</t>
    </rPh>
    <rPh sb="24" eb="26">
      <t>ガイトウ</t>
    </rPh>
    <rPh sb="28" eb="29">
      <t>モノ</t>
    </rPh>
    <rPh sb="30" eb="31">
      <t>ノゾ</t>
    </rPh>
    <phoneticPr fontId="7"/>
  </si>
  <si>
    <t>※１　年度の初日の前日における満年齢。</t>
    <phoneticPr fontId="7"/>
  </si>
  <si>
    <t>↑自動計算</t>
    <rPh sb="1" eb="3">
      <t>ジドウ</t>
    </rPh>
    <rPh sb="3" eb="5">
      <t>ケイサン</t>
    </rPh>
    <phoneticPr fontId="7"/>
  </si>
  <si>
    <r>
      <t>満3歳児</t>
    </r>
    <r>
      <rPr>
        <vertAlign val="superscript"/>
        <sz val="10"/>
        <rFont val="HGｺﾞｼｯｸM"/>
        <family val="3"/>
        <charset val="128"/>
      </rPr>
      <t>※３</t>
    </r>
    <rPh sb="0" eb="1">
      <t>マン</t>
    </rPh>
    <rPh sb="2" eb="4">
      <t>サイジ</t>
    </rPh>
    <phoneticPr fontId="7"/>
  </si>
  <si>
    <r>
      <t>３歳児</t>
    </r>
    <r>
      <rPr>
        <vertAlign val="superscript"/>
        <sz val="11"/>
        <rFont val="HGｺﾞｼｯｸM"/>
        <family val="3"/>
        <charset val="128"/>
      </rPr>
      <t>※２</t>
    </r>
    <rPh sb="1" eb="3">
      <t>サイジ</t>
    </rPh>
    <phoneticPr fontId="7"/>
  </si>
  <si>
    <r>
      <t>４歳児</t>
    </r>
    <r>
      <rPr>
        <vertAlign val="superscript"/>
        <sz val="11"/>
        <rFont val="HGｺﾞｼｯｸM"/>
        <family val="3"/>
        <charset val="128"/>
      </rPr>
      <t>※１</t>
    </r>
    <rPh sb="1" eb="3">
      <t>サイジ</t>
    </rPh>
    <phoneticPr fontId="7"/>
  </si>
  <si>
    <r>
      <t>1/2計算</t>
    </r>
    <r>
      <rPr>
        <vertAlign val="superscript"/>
        <sz val="11"/>
        <rFont val="HGｺﾞｼｯｸM"/>
        <family val="3"/>
        <charset val="128"/>
      </rPr>
      <t>※４</t>
    </r>
    <rPh sb="3" eb="5">
      <t>ケイサン</t>
    </rPh>
    <phoneticPr fontId="7"/>
  </si>
  <si>
    <r>
      <t>５歳児</t>
    </r>
    <r>
      <rPr>
        <vertAlign val="superscript"/>
        <sz val="11"/>
        <rFont val="HGｺﾞｼｯｸM"/>
        <family val="3"/>
        <charset val="128"/>
      </rPr>
      <t>※１</t>
    </r>
    <rPh sb="1" eb="3">
      <t>サイジ</t>
    </rPh>
    <phoneticPr fontId="7"/>
  </si>
  <si>
    <t>満３歳児を</t>
    <rPh sb="0" eb="1">
      <t>マン</t>
    </rPh>
    <rPh sb="2" eb="4">
      <t>サイジ</t>
    </rPh>
    <phoneticPr fontId="7"/>
  </si>
  <si>
    <t>合計園児数</t>
    <rPh sb="0" eb="2">
      <t>ゴウケイ</t>
    </rPh>
    <rPh sb="2" eb="5">
      <t>エンジスウ</t>
    </rPh>
    <phoneticPr fontId="7"/>
  </si>
  <si>
    <t>年間在籍換算人数</t>
    <rPh sb="0" eb="2">
      <t>ネンカン</t>
    </rPh>
    <rPh sb="2" eb="4">
      <t>ザイセキ</t>
    </rPh>
    <rPh sb="4" eb="6">
      <t>カンサン</t>
    </rPh>
    <rPh sb="6" eb="8">
      <t>ニンズウ</t>
    </rPh>
    <phoneticPr fontId="7"/>
  </si>
  <si>
    <t>在籍園児数</t>
    <rPh sb="0" eb="2">
      <t>ザイセキ</t>
    </rPh>
    <rPh sb="2" eb="4">
      <t>エンジ</t>
    </rPh>
    <rPh sb="4" eb="5">
      <t>カズ</t>
    </rPh>
    <phoneticPr fontId="7"/>
  </si>
  <si>
    <t>年齢</t>
    <rPh sb="0" eb="2">
      <t>ネンレイ</t>
    </rPh>
    <phoneticPr fontId="7"/>
  </si>
  <si>
    <t>　（３）在籍園児数を年齢別に入力</t>
    <rPh sb="4" eb="6">
      <t>ザイセキ</t>
    </rPh>
    <rPh sb="6" eb="9">
      <t>エンジスウ</t>
    </rPh>
    <rPh sb="13" eb="14">
      <t>クベツ</t>
    </rPh>
    <rPh sb="14" eb="16">
      <t>ニュウリョク</t>
    </rPh>
    <phoneticPr fontId="7"/>
  </si>
  <si>
    <t>　（２）施設の利用定員数を入力</t>
    <rPh sb="4" eb="6">
      <t>シセツ</t>
    </rPh>
    <rPh sb="7" eb="9">
      <t>リヨウ</t>
    </rPh>
    <rPh sb="9" eb="12">
      <t>テイインスウ</t>
    </rPh>
    <rPh sb="10" eb="11">
      <t>セッテイ</t>
    </rPh>
    <rPh sb="13" eb="15">
      <t>ニュウリョク</t>
    </rPh>
    <phoneticPr fontId="7"/>
  </si>
  <si>
    <t>地域区分</t>
    <rPh sb="0" eb="2">
      <t>チイキ</t>
    </rPh>
    <rPh sb="2" eb="4">
      <t>クブン</t>
    </rPh>
    <phoneticPr fontId="7"/>
  </si>
  <si>
    <t>千代田区</t>
  </si>
  <si>
    <t>市区町村</t>
    <rPh sb="0" eb="2">
      <t>シク</t>
    </rPh>
    <rPh sb="2" eb="4">
      <t>チョウソン</t>
    </rPh>
    <phoneticPr fontId="7"/>
  </si>
  <si>
    <t>東京都</t>
    <rPh sb="0" eb="3">
      <t>トウキョウト</t>
    </rPh>
    <phoneticPr fontId="7"/>
  </si>
  <si>
    <t>都道府県</t>
    <rPh sb="0" eb="4">
      <t>トドウフケン</t>
    </rPh>
    <phoneticPr fontId="7"/>
  </si>
  <si>
    <t>　（１）施設所在地を選択</t>
    <rPh sb="4" eb="6">
      <t>シセツ</t>
    </rPh>
    <rPh sb="6" eb="9">
      <t>ショザイチ</t>
    </rPh>
    <rPh sb="10" eb="12">
      <t>センタク</t>
    </rPh>
    <phoneticPr fontId="7"/>
  </si>
  <si>
    <t>１　基本情報</t>
    <rPh sb="2" eb="4">
      <t>キホン</t>
    </rPh>
    <rPh sb="4" eb="6">
      <t>ジョウホウ</t>
    </rPh>
    <phoneticPr fontId="7"/>
  </si>
  <si>
    <t>数字を入力</t>
    <rPh sb="0" eb="2">
      <t>スウジ</t>
    </rPh>
    <rPh sb="3" eb="5">
      <t>ニュウリョク</t>
    </rPh>
    <phoneticPr fontId="7"/>
  </si>
  <si>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7"/>
  </si>
  <si>
    <t>リストから選択</t>
    <rPh sb="5" eb="7">
      <t>センタク</t>
    </rPh>
    <phoneticPr fontId="7"/>
  </si>
  <si>
    <t>・赤色のセルはドロップダウンリストから該当する選択肢を選ぶ</t>
    <rPh sb="1" eb="3">
      <t>アカイロ</t>
    </rPh>
    <rPh sb="19" eb="21">
      <t>ガイトウ</t>
    </rPh>
    <rPh sb="23" eb="26">
      <t>センタクシ</t>
    </rPh>
    <rPh sb="27" eb="28">
      <t>エラ</t>
    </rPh>
    <phoneticPr fontId="7"/>
  </si>
  <si>
    <t>　</t>
    <phoneticPr fontId="7"/>
  </si>
  <si>
    <t>○入力方法</t>
    <rPh sb="1" eb="3">
      <t>ニュウリョク</t>
    </rPh>
    <rPh sb="3" eb="5">
      <t>ホウホウ</t>
    </rPh>
    <phoneticPr fontId="7"/>
  </si>
  <si>
    <r>
      <t>幼稚園の公定価格試算</t>
    </r>
    <r>
      <rPr>
        <sz val="16"/>
        <rFont val="ＤＨＰ特太ゴシック体"/>
        <family val="3"/>
        <charset val="128"/>
      </rPr>
      <t/>
    </r>
    <rPh sb="0" eb="3">
      <t>ヨウチエン</t>
    </rPh>
    <rPh sb="4" eb="6">
      <t>コウテイ</t>
    </rPh>
    <rPh sb="6" eb="8">
      <t>カカク</t>
    </rPh>
    <rPh sb="8" eb="10">
      <t>シサン</t>
    </rPh>
    <phoneticPr fontId="7"/>
  </si>
  <si>
    <r>
      <rPr>
        <sz val="11"/>
        <color indexed="8"/>
        <rFont val="HGｺﾞｼｯｸM"/>
        <family val="3"/>
        <charset val="128"/>
      </rPr>
      <t>基準列</t>
    </r>
    <rPh sb="0" eb="2">
      <t>キジュン</t>
    </rPh>
    <rPh sb="2" eb="3">
      <t>レツ</t>
    </rPh>
    <phoneticPr fontId="7"/>
  </si>
  <si>
    <t>○補正</t>
    <rPh sb="1" eb="3">
      <t>ホセイ</t>
    </rPh>
    <phoneticPr fontId="7"/>
  </si>
  <si>
    <t>○当初</t>
    <rPh sb="1" eb="3">
      <t>トウショ</t>
    </rPh>
    <phoneticPr fontId="7"/>
  </si>
  <si>
    <r>
      <rPr>
        <sz val="11"/>
        <color indexed="8"/>
        <rFont val="HGｺﾞｼｯｸM"/>
        <family val="3"/>
        <charset val="128"/>
      </rPr>
      <t>基準セル</t>
    </r>
    <rPh sb="0" eb="2">
      <t>キジュン</t>
    </rPh>
    <phoneticPr fontId="7"/>
  </si>
  <si>
    <r>
      <rPr>
        <sz val="11"/>
        <color indexed="8"/>
        <rFont val="HGｺﾞｼｯｸM"/>
        <family val="3"/>
        <charset val="128"/>
      </rPr>
      <t>○設定</t>
    </r>
    <rPh sb="1" eb="3">
      <t>セッテイ</t>
    </rPh>
    <phoneticPr fontId="7"/>
  </si>
  <si>
    <t>施設合計計算</t>
    <rPh sb="0" eb="2">
      <t>シセツ</t>
    </rPh>
    <rPh sb="2" eb="4">
      <t>ゴウケイ</t>
    </rPh>
    <rPh sb="4" eb="6">
      <t>ケイサン</t>
    </rPh>
    <phoneticPr fontId="7"/>
  </si>
  <si>
    <t>↑</t>
    <phoneticPr fontId="7"/>
  </si>
  <si>
    <t>合計</t>
    <rPh sb="0" eb="2">
      <t>ゴウケイ</t>
    </rPh>
    <phoneticPr fontId="7"/>
  </si>
  <si>
    <t>月額合計（３月）</t>
    <rPh sb="0" eb="2">
      <t>ゲツガク</t>
    </rPh>
    <rPh sb="2" eb="4">
      <t>ゴウケイ</t>
    </rPh>
    <rPh sb="6" eb="7">
      <t>ガツ</t>
    </rPh>
    <phoneticPr fontId="7"/>
  </si>
  <si>
    <t>月額総額（３月以外）</t>
    <rPh sb="0" eb="2">
      <t>ゲツガク</t>
    </rPh>
    <rPh sb="2" eb="4">
      <t>ソウガク</t>
    </rPh>
    <rPh sb="6" eb="7">
      <t>ガツ</t>
    </rPh>
    <rPh sb="7" eb="9">
      <t>イガイ</t>
    </rPh>
    <phoneticPr fontId="7"/>
  </si>
  <si>
    <r>
      <rPr>
        <sz val="11"/>
        <color indexed="8"/>
        <rFont val="HGｺﾞｼｯｸM"/>
        <family val="3"/>
        <charset val="128"/>
      </rPr>
      <t>園児１人当たり</t>
    </r>
    <rPh sb="0" eb="2">
      <t>エンジ</t>
    </rPh>
    <rPh sb="2" eb="5">
      <t>ヒトリア</t>
    </rPh>
    <phoneticPr fontId="7"/>
  </si>
  <si>
    <r>
      <rPr>
        <sz val="11"/>
        <color indexed="8"/>
        <rFont val="HGｺﾞｼｯｸM"/>
        <family val="3"/>
        <charset val="128"/>
      </rPr>
      <t>総額（施設当たり年額）</t>
    </r>
    <rPh sb="0" eb="2">
      <t>ソウガク</t>
    </rPh>
    <rPh sb="3" eb="5">
      <t>シセツ</t>
    </rPh>
    <rPh sb="5" eb="6">
      <t>ア</t>
    </rPh>
    <rPh sb="8" eb="10">
      <t>ネンガク</t>
    </rPh>
    <phoneticPr fontId="7"/>
  </si>
  <si>
    <r>
      <t>d=c×</t>
    </r>
    <r>
      <rPr>
        <sz val="11"/>
        <color indexed="8"/>
        <rFont val="HGｺﾞｼｯｸM"/>
        <family val="3"/>
        <charset val="128"/>
      </rPr>
      <t>園児数</t>
    </r>
    <rPh sb="4" eb="7">
      <t>エンジスウ</t>
    </rPh>
    <phoneticPr fontId="7"/>
  </si>
  <si>
    <r>
      <rPr>
        <sz val="11"/>
        <color indexed="8"/>
        <rFont val="HGｺﾞｼｯｸM"/>
        <family val="3"/>
        <charset val="128"/>
      </rPr>
      <t>－</t>
    </r>
    <phoneticPr fontId="7"/>
  </si>
  <si>
    <r>
      <rPr>
        <sz val="11"/>
        <color indexed="8"/>
        <rFont val="HGｺﾞｼｯｸM"/>
        <family val="3"/>
        <charset val="128"/>
      </rPr>
      <t>単価合計（年額）</t>
    </r>
    <rPh sb="0" eb="2">
      <t>タンカ</t>
    </rPh>
    <rPh sb="2" eb="4">
      <t>ゴウケイ</t>
    </rPh>
    <rPh sb="5" eb="7">
      <t>ネンガク</t>
    </rPh>
    <phoneticPr fontId="7"/>
  </si>
  <si>
    <t>c=a×11+b</t>
    <phoneticPr fontId="7"/>
  </si>
  <si>
    <t>単価（年額分）（＝３月単価の内数）</t>
    <rPh sb="0" eb="2">
      <t>タンカ</t>
    </rPh>
    <rPh sb="3" eb="5">
      <t>ネンガク</t>
    </rPh>
    <rPh sb="5" eb="6">
      <t>ブン</t>
    </rPh>
    <rPh sb="10" eb="11">
      <t>ガツ</t>
    </rPh>
    <rPh sb="11" eb="13">
      <t>タンカ</t>
    </rPh>
    <rPh sb="14" eb="16">
      <t>ウチスウ</t>
    </rPh>
    <phoneticPr fontId="7"/>
  </si>
  <si>
    <t>b'</t>
    <phoneticPr fontId="7"/>
  </si>
  <si>
    <t>３月分単価</t>
    <rPh sb="1" eb="3">
      <t>ガツブン</t>
    </rPh>
    <rPh sb="3" eb="5">
      <t>タンカ</t>
    </rPh>
    <phoneticPr fontId="7"/>
  </si>
  <si>
    <t>b</t>
    <phoneticPr fontId="7"/>
  </si>
  <si>
    <r>
      <rPr>
        <sz val="11"/>
        <color indexed="8"/>
        <rFont val="HGｺﾞｼｯｸM"/>
        <family val="3"/>
        <charset val="128"/>
      </rPr>
      <t>（※）３月初日の利用子どもの単価に加算</t>
    </r>
    <phoneticPr fontId="7"/>
  </si>
  <si>
    <t>４～２月分単価</t>
    <rPh sb="3" eb="5">
      <t>ガツブン</t>
    </rPh>
    <rPh sb="5" eb="7">
      <t>タンカ</t>
    </rPh>
    <phoneticPr fontId="7"/>
  </si>
  <si>
    <t>a</t>
    <phoneticPr fontId="7"/>
  </si>
  <si>
    <t>処遇改善等加算Ⅱ</t>
    <phoneticPr fontId="7"/>
  </si>
  <si>
    <r>
      <rPr>
        <sz val="11"/>
        <color indexed="8"/>
        <rFont val="HGｺﾞｼｯｸM"/>
        <family val="3"/>
        <charset val="128"/>
      </rPr>
      <t>月額</t>
    </r>
    <rPh sb="0" eb="2">
      <t>ゲツガク</t>
    </rPh>
    <phoneticPr fontId="7"/>
  </si>
  <si>
    <r>
      <rPr>
        <sz val="11"/>
        <rFont val="ＭＳ Ｐゴシック"/>
        <family val="3"/>
        <charset val="128"/>
      </rPr>
      <t>処遇改善等加算Ⅱ</t>
    </r>
    <phoneticPr fontId="7"/>
  </si>
  <si>
    <r>
      <rPr>
        <sz val="11"/>
        <rFont val="ＭＳ Ｐゴシック"/>
        <family val="3"/>
        <charset val="128"/>
      </rPr>
      <t>特定加算部分</t>
    </r>
    <rPh sb="0" eb="2">
      <t>トクテイ</t>
    </rPh>
    <rPh sb="2" eb="4">
      <t>カサン</t>
    </rPh>
    <rPh sb="4" eb="6">
      <t>ブブン</t>
    </rPh>
    <phoneticPr fontId="7"/>
  </si>
  <si>
    <r>
      <rPr>
        <sz val="11"/>
        <color indexed="8"/>
        <rFont val="HGｺﾞｼｯｸM"/>
        <family val="3"/>
        <charset val="128"/>
      </rPr>
      <t>（※）</t>
    </r>
    <phoneticPr fontId="7"/>
  </si>
  <si>
    <r>
      <rPr>
        <sz val="11"/>
        <color indexed="8"/>
        <rFont val="HGｺﾞｼｯｸM"/>
        <family val="3"/>
        <charset val="128"/>
      </rPr>
      <t>基本額</t>
    </r>
    <rPh sb="0" eb="3">
      <t>キホンガク</t>
    </rPh>
    <phoneticPr fontId="7"/>
  </si>
  <si>
    <r>
      <rPr>
        <sz val="11"/>
        <color indexed="8"/>
        <rFont val="HGｺﾞｼｯｸM"/>
        <family val="3"/>
        <charset val="128"/>
      </rPr>
      <t>年額</t>
    </r>
    <rPh sb="0" eb="2">
      <t>ネンガク</t>
    </rPh>
    <phoneticPr fontId="7"/>
  </si>
  <si>
    <r>
      <rPr>
        <sz val="11"/>
        <rFont val="HGｺﾞｼｯｸM"/>
        <family val="3"/>
        <charset val="128"/>
      </rPr>
      <t>第三者評価受審加算</t>
    </r>
    <phoneticPr fontId="7"/>
  </si>
  <si>
    <r>
      <rPr>
        <sz val="11"/>
        <rFont val="HGｺﾞｼｯｸM"/>
        <family val="3"/>
        <charset val="128"/>
      </rPr>
      <t>小学校接続加算</t>
    </r>
    <phoneticPr fontId="7"/>
  </si>
  <si>
    <r>
      <rPr>
        <sz val="11"/>
        <rFont val="HGｺﾞｼｯｸM"/>
        <family val="3"/>
        <charset val="128"/>
      </rPr>
      <t>施設機能強化推進費加算</t>
    </r>
    <phoneticPr fontId="7"/>
  </si>
  <si>
    <r>
      <rPr>
        <sz val="11"/>
        <rFont val="HGｺﾞｼｯｸM"/>
        <family val="3"/>
        <charset val="128"/>
      </rPr>
      <t>降灰除去費加算</t>
    </r>
    <phoneticPr fontId="7"/>
  </si>
  <si>
    <r>
      <rPr>
        <sz val="11"/>
        <color indexed="8"/>
        <rFont val="HGｺﾞｼｯｸM"/>
        <family val="3"/>
        <charset val="128"/>
      </rPr>
      <t>－</t>
    </r>
    <phoneticPr fontId="7"/>
  </si>
  <si>
    <r>
      <rPr>
        <sz val="11"/>
        <rFont val="HGｺﾞｼｯｸM"/>
        <family val="3"/>
        <charset val="128"/>
      </rPr>
      <t>除雪費加算</t>
    </r>
    <phoneticPr fontId="7"/>
  </si>
  <si>
    <t>施設関係者評価受審加算</t>
    <rPh sb="0" eb="2">
      <t>シセツ</t>
    </rPh>
    <rPh sb="7" eb="9">
      <t>ジュシン</t>
    </rPh>
    <phoneticPr fontId="7"/>
  </si>
  <si>
    <r>
      <rPr>
        <sz val="11"/>
        <color indexed="8"/>
        <rFont val="HGｺﾞｼｯｸM"/>
        <family val="3"/>
        <charset val="128"/>
      </rPr>
      <t>地域区分を選択。</t>
    </r>
    <rPh sb="0" eb="4">
      <t>チイキクブン</t>
    </rPh>
    <rPh sb="5" eb="7">
      <t>センタク</t>
    </rPh>
    <phoneticPr fontId="7"/>
  </si>
  <si>
    <r>
      <rPr>
        <sz val="11"/>
        <rFont val="HGｺﾞｼｯｸM"/>
        <family val="3"/>
        <charset val="128"/>
      </rPr>
      <t>冷暖房費加算</t>
    </r>
    <phoneticPr fontId="7"/>
  </si>
  <si>
    <t>処遇改善等加算Ⅰ</t>
    <phoneticPr fontId="7"/>
  </si>
  <si>
    <t>処遇改善等加算Ⅰ</t>
    <phoneticPr fontId="7"/>
  </si>
  <si>
    <t>H28年度新規</t>
    <rPh sb="3" eb="5">
      <t>ネンド</t>
    </rPh>
    <rPh sb="5" eb="7">
      <t>シンキ</t>
    </rPh>
    <phoneticPr fontId="7"/>
  </si>
  <si>
    <r>
      <rPr>
        <sz val="11"/>
        <color indexed="8"/>
        <rFont val="HGｺﾞｼｯｸM"/>
        <family val="3"/>
        <charset val="128"/>
      </rPr>
      <t>月額</t>
    </r>
    <phoneticPr fontId="7"/>
  </si>
  <si>
    <t>H30年度新規</t>
    <rPh sb="3" eb="5">
      <t>ネンド</t>
    </rPh>
    <rPh sb="5" eb="7">
      <t>シンキ</t>
    </rPh>
    <phoneticPr fontId="7"/>
  </si>
  <si>
    <t>処遇改善等加算Ⅰ</t>
    <phoneticPr fontId="7"/>
  </si>
  <si>
    <r>
      <rPr>
        <sz val="11"/>
        <rFont val="HGｺﾞｼｯｸM"/>
        <family val="3"/>
        <charset val="128"/>
      </rPr>
      <t>　Ｂ：それ以外の障害児受入施設</t>
    </r>
    <phoneticPr fontId="7"/>
  </si>
  <si>
    <r>
      <rPr>
        <sz val="11"/>
        <rFont val="HGｺﾞｼｯｸM"/>
        <family val="3"/>
        <charset val="128"/>
      </rPr>
      <t>　Ａ：特別児童扶養手当支給対象児童受入施設</t>
    </r>
    <phoneticPr fontId="7"/>
  </si>
  <si>
    <r>
      <rPr>
        <sz val="11"/>
        <rFont val="HGｺﾞｼｯｸM"/>
        <family val="3"/>
        <charset val="128"/>
      </rPr>
      <t>療育支援加算</t>
    </r>
    <phoneticPr fontId="7"/>
  </si>
  <si>
    <r>
      <rPr>
        <sz val="11"/>
        <rFont val="HGｺﾞｼｯｸM"/>
        <family val="3"/>
        <charset val="128"/>
      </rPr>
      <t>子育て支援活動費加算</t>
    </r>
    <phoneticPr fontId="7"/>
  </si>
  <si>
    <r>
      <rPr>
        <sz val="11"/>
        <rFont val="HGｺﾞｼｯｸM"/>
        <family val="3"/>
        <charset val="128"/>
      </rPr>
      <t>主幹教諭等専任加算</t>
    </r>
    <rPh sb="4" eb="5">
      <t>トウ</t>
    </rPh>
    <phoneticPr fontId="7"/>
  </si>
  <si>
    <r>
      <rPr>
        <sz val="11"/>
        <rFont val="HGｺﾞｼｯｸM"/>
        <family val="3"/>
        <charset val="128"/>
      </rPr>
      <t>加算部分２</t>
    </r>
    <rPh sb="0" eb="4">
      <t>カサンブブン</t>
    </rPh>
    <phoneticPr fontId="7"/>
  </si>
  <si>
    <r>
      <rPr>
        <sz val="11"/>
        <color indexed="8"/>
        <rFont val="HGｺﾞｼｯｸM"/>
        <family val="3"/>
        <charset val="128"/>
      </rPr>
      <t>－</t>
    </r>
    <phoneticPr fontId="7"/>
  </si>
  <si>
    <t>基本額
＋処遇改善等加算Ⅰ</t>
    <rPh sb="0" eb="3">
      <t>キホンガク</t>
    </rPh>
    <phoneticPr fontId="7"/>
  </si>
  <si>
    <r>
      <rPr>
        <sz val="11"/>
        <rFont val="HGｺﾞｼｯｸM"/>
        <family val="3"/>
        <charset val="128"/>
      </rPr>
      <t>定員を恒常的に超過する場合</t>
    </r>
    <phoneticPr fontId="7"/>
  </si>
  <si>
    <r>
      <rPr>
        <sz val="11"/>
        <rFont val="HGｺﾞｼｯｸM"/>
        <family val="3"/>
        <charset val="128"/>
      </rPr>
      <t>年齢別配置基準を下回る場合</t>
    </r>
    <phoneticPr fontId="7"/>
  </si>
  <si>
    <r>
      <rPr>
        <sz val="11"/>
        <color indexed="8"/>
        <rFont val="HGｺﾞｼｯｸM"/>
        <family val="3"/>
        <charset val="128"/>
      </rPr>
      <t>調整
部分</t>
    </r>
    <rPh sb="0" eb="2">
      <t>チョウセイ</t>
    </rPh>
    <rPh sb="3" eb="5">
      <t>ブブン</t>
    </rPh>
    <phoneticPr fontId="7"/>
  </si>
  <si>
    <r>
      <rPr>
        <sz val="11"/>
        <rFont val="HGｺﾞｼｯｸM"/>
        <family val="3"/>
        <charset val="128"/>
      </rPr>
      <t>外部監査費
加算</t>
    </r>
  </si>
  <si>
    <r>
      <rPr>
        <sz val="11"/>
        <color indexed="8"/>
        <rFont val="HGｺﾞｼｯｸM"/>
        <family val="3"/>
        <charset val="128"/>
      </rPr>
      <t>週当たり給食実施日数を選択</t>
    </r>
    <rPh sb="0" eb="1">
      <t>シュウ</t>
    </rPh>
    <rPh sb="1" eb="2">
      <t>ア</t>
    </rPh>
    <rPh sb="4" eb="6">
      <t>キュウショク</t>
    </rPh>
    <rPh sb="6" eb="8">
      <t>ジッシ</t>
    </rPh>
    <rPh sb="8" eb="10">
      <t>ニッスウ</t>
    </rPh>
    <rPh sb="11" eb="13">
      <t>センタク</t>
    </rPh>
    <phoneticPr fontId="7"/>
  </si>
  <si>
    <r>
      <rPr>
        <sz val="11"/>
        <rFont val="HGｺﾞｼｯｸM"/>
        <family val="3"/>
        <charset val="128"/>
      </rPr>
      <t>給食実施加算</t>
    </r>
    <rPh sb="4" eb="6">
      <t>カサン</t>
    </rPh>
    <phoneticPr fontId="7"/>
  </si>
  <si>
    <r>
      <rPr>
        <sz val="11"/>
        <rFont val="HGｺﾞｼｯｸM"/>
        <family val="3"/>
        <charset val="128"/>
      </rPr>
      <t>通園送迎加算</t>
    </r>
  </si>
  <si>
    <r>
      <rPr>
        <sz val="11"/>
        <color indexed="8"/>
        <rFont val="HGｺﾞｼｯｸM"/>
        <family val="3"/>
        <charset val="128"/>
      </rPr>
      <t>－</t>
    </r>
    <phoneticPr fontId="7"/>
  </si>
  <si>
    <t>チーム保育教諭等数を選択。H２８年度の上限：利用定員４５人以下は１人、４６人以上１５０人以下は２人、１５１人以上２４０人以下は３人、２４１認以上２７０人以下は３．５人、２７１人以上３００人以下は５人、３０１人以上４５０人以下は６人、４５１人以上は８人。</t>
    <rPh sb="3" eb="5">
      <t>ホイク</t>
    </rPh>
    <rPh sb="5" eb="8">
      <t>キョウユナド</t>
    </rPh>
    <rPh sb="8" eb="9">
      <t>カズ</t>
    </rPh>
    <rPh sb="10" eb="12">
      <t>センタク</t>
    </rPh>
    <rPh sb="16" eb="18">
      <t>ネンド</t>
    </rPh>
    <rPh sb="19" eb="21">
      <t>ジョウゲン</t>
    </rPh>
    <rPh sb="22" eb="24">
      <t>リヨウ</t>
    </rPh>
    <rPh sb="24" eb="26">
      <t>テイイン</t>
    </rPh>
    <rPh sb="28" eb="31">
      <t>ニンイカ</t>
    </rPh>
    <rPh sb="33" eb="34">
      <t>ニン</t>
    </rPh>
    <rPh sb="37" eb="40">
      <t>ニンイジョウ</t>
    </rPh>
    <rPh sb="43" eb="46">
      <t>ニンイカ</t>
    </rPh>
    <rPh sb="48" eb="49">
      <t>ニン</t>
    </rPh>
    <rPh sb="53" eb="56">
      <t>ニンイジョウ</t>
    </rPh>
    <rPh sb="59" eb="62">
      <t>ニンイカ</t>
    </rPh>
    <rPh sb="64" eb="65">
      <t>ニン</t>
    </rPh>
    <rPh sb="69" eb="70">
      <t>ニン</t>
    </rPh>
    <rPh sb="70" eb="72">
      <t>イジョウ</t>
    </rPh>
    <rPh sb="124" eb="125">
      <t>ニン</t>
    </rPh>
    <phoneticPr fontId="7"/>
  </si>
  <si>
    <r>
      <rPr>
        <sz val="11"/>
        <rFont val="HGｺﾞｼｯｸM"/>
        <family val="3"/>
        <charset val="128"/>
      </rPr>
      <t>チーム保育加配加算</t>
    </r>
    <phoneticPr fontId="7"/>
  </si>
  <si>
    <r>
      <rPr>
        <sz val="11"/>
        <color indexed="8"/>
        <rFont val="HGｺﾞｼｯｸM"/>
        <family val="3"/>
        <charset val="128"/>
      </rPr>
      <t>－</t>
    </r>
    <phoneticPr fontId="7"/>
  </si>
  <si>
    <r>
      <rPr>
        <sz val="11"/>
        <rFont val="HGｺﾞｼｯｸM"/>
        <family val="3"/>
        <charset val="128"/>
      </rPr>
      <t>満３歳児対応教諭配置加算</t>
    </r>
  </si>
  <si>
    <t>処遇改善等加算Ⅰ</t>
    <phoneticPr fontId="7"/>
  </si>
  <si>
    <r>
      <rPr>
        <sz val="11"/>
        <rFont val="HGｺﾞｼｯｸM"/>
        <family val="3"/>
        <charset val="128"/>
      </rPr>
      <t>３歳児配置改善加算</t>
    </r>
  </si>
  <si>
    <t>処遇改善等加算Ⅰ</t>
    <phoneticPr fontId="7"/>
  </si>
  <si>
    <r>
      <rPr>
        <sz val="11"/>
        <rFont val="HGｺﾞｼｯｸM"/>
        <family val="3"/>
        <charset val="128"/>
      </rPr>
      <t>副園長・教頭設置加算</t>
    </r>
  </si>
  <si>
    <r>
      <rPr>
        <sz val="11"/>
        <rFont val="HGｺﾞｼｯｸM"/>
        <family val="3"/>
        <charset val="128"/>
      </rPr>
      <t>加算部分１</t>
    </r>
    <rPh sb="0" eb="4">
      <t>カサンブブン</t>
    </rPh>
    <phoneticPr fontId="7"/>
  </si>
  <si>
    <r>
      <rPr>
        <sz val="11"/>
        <rFont val="HGｺﾞｼｯｸM"/>
        <family val="3"/>
        <charset val="128"/>
      </rPr>
      <t>基本分単価</t>
    </r>
    <rPh sb="0" eb="3">
      <t>キホンブン</t>
    </rPh>
    <rPh sb="3" eb="5">
      <t>タンカ</t>
    </rPh>
    <phoneticPr fontId="7"/>
  </si>
  <si>
    <t>補正予算対応用フラグ。</t>
    <phoneticPr fontId="7"/>
  </si>
  <si>
    <r>
      <rPr>
        <b/>
        <sz val="11"/>
        <color indexed="8"/>
        <rFont val="HGｺﾞｼｯｸM"/>
        <family val="3"/>
        <charset val="128"/>
      </rPr>
      <t>－</t>
    </r>
    <phoneticPr fontId="7"/>
  </si>
  <si>
    <r>
      <rPr>
        <b/>
        <sz val="11"/>
        <color indexed="8"/>
        <rFont val="HGｺﾞｼｯｸM"/>
        <family val="3"/>
        <charset val="128"/>
      </rPr>
      <t>備考</t>
    </r>
    <rPh sb="0" eb="2">
      <t>ビコウ</t>
    </rPh>
    <phoneticPr fontId="7"/>
  </si>
  <si>
    <r>
      <rPr>
        <b/>
        <sz val="11"/>
        <color indexed="8"/>
        <rFont val="HGｺﾞｼｯｸM"/>
        <family val="3"/>
        <charset val="128"/>
      </rPr>
      <t>１施設当たり</t>
    </r>
    <rPh sb="1" eb="4">
      <t>シセツア</t>
    </rPh>
    <phoneticPr fontId="7"/>
  </si>
  <si>
    <r>
      <rPr>
        <b/>
        <sz val="11"/>
        <color indexed="8"/>
        <rFont val="HGｺﾞｼｯｸM"/>
        <family val="3"/>
        <charset val="128"/>
      </rPr>
      <t>満３歳児</t>
    </r>
    <rPh sb="0" eb="2">
      <t>サイジ</t>
    </rPh>
    <phoneticPr fontId="7"/>
  </si>
  <si>
    <r>
      <rPr>
        <b/>
        <sz val="11"/>
        <color indexed="8"/>
        <rFont val="HGｺﾞｼｯｸM"/>
        <family val="3"/>
        <charset val="128"/>
      </rPr>
      <t>３歳児</t>
    </r>
    <rPh sb="0" eb="2">
      <t>サイジ</t>
    </rPh>
    <phoneticPr fontId="7"/>
  </si>
  <si>
    <r>
      <rPr>
        <b/>
        <sz val="11"/>
        <color indexed="8"/>
        <rFont val="HGｺﾞｼｯｸM"/>
        <family val="3"/>
        <charset val="128"/>
      </rPr>
      <t>４歳以上児</t>
    </r>
    <phoneticPr fontId="7"/>
  </si>
  <si>
    <r>
      <rPr>
        <b/>
        <sz val="11"/>
        <color indexed="8"/>
        <rFont val="HGｺﾞｼｯｸM"/>
        <family val="3"/>
        <charset val="128"/>
      </rPr>
      <t>基本額</t>
    </r>
    <r>
      <rPr>
        <b/>
        <sz val="11"/>
        <color indexed="8"/>
        <rFont val="Verdana"/>
        <family val="2"/>
      </rPr>
      <t>/</t>
    </r>
    <r>
      <rPr>
        <b/>
        <sz val="11"/>
        <color indexed="8"/>
        <rFont val="HGｺﾞｼｯｸM"/>
        <family val="3"/>
        <charset val="128"/>
      </rPr>
      <t>処遇改善等加算</t>
    </r>
    <rPh sb="0" eb="3">
      <t>キホンガク</t>
    </rPh>
    <rPh sb="4" eb="6">
      <t>ショグウ</t>
    </rPh>
    <rPh sb="6" eb="8">
      <t>カイゼン</t>
    </rPh>
    <rPh sb="8" eb="9">
      <t>トウ</t>
    </rPh>
    <rPh sb="9" eb="11">
      <t>カサン</t>
    </rPh>
    <phoneticPr fontId="7"/>
  </si>
  <si>
    <r>
      <rPr>
        <b/>
        <sz val="11"/>
        <color indexed="8"/>
        <rFont val="HGｺﾞｼｯｸM"/>
        <family val="3"/>
        <charset val="128"/>
      </rPr>
      <t>月額</t>
    </r>
    <r>
      <rPr>
        <b/>
        <sz val="11"/>
        <color indexed="8"/>
        <rFont val="Verdana"/>
        <family val="2"/>
      </rPr>
      <t>/</t>
    </r>
    <r>
      <rPr>
        <b/>
        <sz val="11"/>
        <color indexed="8"/>
        <rFont val="HGｺﾞｼｯｸM"/>
        <family val="3"/>
        <charset val="128"/>
      </rPr>
      <t>年額</t>
    </r>
    <rPh sb="0" eb="2">
      <t>ゲツガク</t>
    </rPh>
    <rPh sb="3" eb="5">
      <t>ネンガク</t>
    </rPh>
    <phoneticPr fontId="7"/>
  </si>
  <si>
    <r>
      <rPr>
        <b/>
        <sz val="11"/>
        <color indexed="8"/>
        <rFont val="HGｺﾞｼｯｸM"/>
        <family val="3"/>
        <charset val="128"/>
      </rPr>
      <t>フラグ</t>
    </r>
    <phoneticPr fontId="7"/>
  </si>
  <si>
    <r>
      <rPr>
        <b/>
        <sz val="11"/>
        <color indexed="8"/>
        <rFont val="HGｺﾞｼｯｸM"/>
        <family val="3"/>
        <charset val="128"/>
      </rPr>
      <t>設定</t>
    </r>
    <rPh sb="0" eb="2">
      <t>セッテイ</t>
    </rPh>
    <phoneticPr fontId="7"/>
  </si>
  <si>
    <r>
      <rPr>
        <b/>
        <sz val="11"/>
        <color indexed="8"/>
        <rFont val="HGｺﾞｼｯｸM"/>
        <family val="3"/>
        <charset val="128"/>
      </rPr>
      <t>加算等項目</t>
    </r>
    <rPh sb="0" eb="2">
      <t>カサン</t>
    </rPh>
    <rPh sb="2" eb="3">
      <t>トウ</t>
    </rPh>
    <rPh sb="3" eb="5">
      <t>コウモク</t>
    </rPh>
    <phoneticPr fontId="7"/>
  </si>
  <si>
    <t>○単価</t>
    <rPh sb="1" eb="3">
      <t>タンカ</t>
    </rPh>
    <phoneticPr fontId="7"/>
  </si>
  <si>
    <t>補正</t>
    <rPh sb="0" eb="2">
      <t>ホセイ</t>
    </rPh>
    <phoneticPr fontId="7"/>
  </si>
  <si>
    <t>当初</t>
    <rPh sb="0" eb="2">
      <t>トウショ</t>
    </rPh>
    <phoneticPr fontId="7"/>
  </si>
  <si>
    <t>人数B</t>
    <rPh sb="0" eb="2">
      <t>ニンズウ</t>
    </rPh>
    <phoneticPr fontId="7"/>
  </si>
  <si>
    <t>人数A</t>
    <rPh sb="0" eb="2">
      <t>ニンズウ</t>
    </rPh>
    <phoneticPr fontId="7"/>
  </si>
  <si>
    <t>加算対象人数の基礎となる職員数</t>
    <phoneticPr fontId="7"/>
  </si>
  <si>
    <r>
      <t>0</t>
    </r>
    <r>
      <rPr>
        <sz val="11"/>
        <color indexed="8"/>
        <rFont val="ＭＳ Ｐゴシック"/>
        <family val="3"/>
        <charset val="128"/>
      </rPr>
      <t>人の場合の判定</t>
    </r>
    <rPh sb="1" eb="2">
      <t>ニン</t>
    </rPh>
    <rPh sb="3" eb="5">
      <t>バアイ</t>
    </rPh>
    <rPh sb="6" eb="8">
      <t>ハンテイ</t>
    </rPh>
    <phoneticPr fontId="7"/>
  </si>
  <si>
    <t>○処遇改善等加算Ⅱ</t>
    <rPh sb="1" eb="3">
      <t>ショグウ</t>
    </rPh>
    <rPh sb="3" eb="5">
      <t>カイゼン</t>
    </rPh>
    <rPh sb="5" eb="6">
      <t>トウ</t>
    </rPh>
    <rPh sb="6" eb="8">
      <t>カサン</t>
    </rPh>
    <phoneticPr fontId="7"/>
  </si>
  <si>
    <r>
      <rPr>
        <sz val="11"/>
        <color indexed="8"/>
        <rFont val="HGｺﾞｼｯｸM"/>
        <family val="3"/>
        <charset val="128"/>
      </rPr>
      <t>年齢別配置基準を下回る保育教諭等数</t>
    </r>
    <rPh sb="11" eb="17">
      <t>ホイクキョウユトウスウ</t>
    </rPh>
    <phoneticPr fontId="7"/>
  </si>
  <si>
    <t>チーム保育加配上限数</t>
    <rPh sb="3" eb="5">
      <t>ホイク</t>
    </rPh>
    <rPh sb="5" eb="7">
      <t>カハイ</t>
    </rPh>
    <rPh sb="7" eb="9">
      <t>ジョウゲン</t>
    </rPh>
    <rPh sb="9" eb="10">
      <t>スウ</t>
    </rPh>
    <phoneticPr fontId="7"/>
  </si>
  <si>
    <t>W</t>
    <phoneticPr fontId="7"/>
  </si>
  <si>
    <r>
      <rPr>
        <sz val="11"/>
        <color indexed="8"/>
        <rFont val="HGｺﾞｼｯｸM"/>
        <family val="3"/>
        <charset val="128"/>
      </rPr>
      <t>学級編制調整教諭数（利用定員3</t>
    </r>
    <r>
      <rPr>
        <sz val="11"/>
        <color indexed="8"/>
        <rFont val="HGｺﾞｼｯｸM"/>
        <family val="3"/>
        <charset val="128"/>
      </rPr>
      <t>6～300人の場合1人加配</t>
    </r>
    <r>
      <rPr>
        <sz val="11"/>
        <color indexed="8"/>
        <rFont val="HGｺﾞｼｯｸM"/>
        <family val="3"/>
        <charset val="128"/>
      </rPr>
      <t>）</t>
    </r>
    <rPh sb="0" eb="2">
      <t>ガッキュウ</t>
    </rPh>
    <rPh sb="2" eb="4">
      <t>ヘンセイ</t>
    </rPh>
    <rPh sb="4" eb="6">
      <t>チョウセイ</t>
    </rPh>
    <rPh sb="6" eb="8">
      <t>キョウユ</t>
    </rPh>
    <rPh sb="8" eb="9">
      <t>スウ</t>
    </rPh>
    <rPh sb="10" eb="12">
      <t>リヨウ</t>
    </rPh>
    <rPh sb="12" eb="14">
      <t>テイイン</t>
    </rPh>
    <rPh sb="20" eb="21">
      <t>ニン</t>
    </rPh>
    <rPh sb="22" eb="24">
      <t>バアイ</t>
    </rPh>
    <rPh sb="25" eb="26">
      <t>ニン</t>
    </rPh>
    <rPh sb="26" eb="28">
      <t>カハイ</t>
    </rPh>
    <phoneticPr fontId="7"/>
  </si>
  <si>
    <t>V</t>
    <phoneticPr fontId="7"/>
  </si>
  <si>
    <r>
      <rPr>
        <sz val="11"/>
        <color indexed="8"/>
        <rFont val="HGｺﾞｼｯｸM"/>
        <family val="3"/>
        <charset val="128"/>
      </rPr>
      <t>３歳児加算なし、満３歳児加算ありの場合</t>
    </r>
    <rPh sb="1" eb="3">
      <t>サイジ</t>
    </rPh>
    <rPh sb="3" eb="5">
      <t>カサン</t>
    </rPh>
    <rPh sb="8" eb="9">
      <t>マン</t>
    </rPh>
    <rPh sb="10" eb="12">
      <t>サイジ</t>
    </rPh>
    <rPh sb="12" eb="14">
      <t>カサン</t>
    </rPh>
    <rPh sb="17" eb="19">
      <t>バアイ</t>
    </rPh>
    <phoneticPr fontId="7"/>
  </si>
  <si>
    <r>
      <rPr>
        <sz val="11"/>
        <color indexed="8"/>
        <rFont val="HGｺﾞｼｯｸM"/>
        <family val="3"/>
        <charset val="128"/>
      </rPr>
      <t>３歳児加算あり、満３歳児加算なしの場合</t>
    </r>
    <rPh sb="1" eb="3">
      <t>サイジ</t>
    </rPh>
    <rPh sb="3" eb="5">
      <t>カサン</t>
    </rPh>
    <rPh sb="8" eb="9">
      <t>マン</t>
    </rPh>
    <rPh sb="10" eb="12">
      <t>サイジ</t>
    </rPh>
    <rPh sb="12" eb="14">
      <t>カサン</t>
    </rPh>
    <rPh sb="17" eb="19">
      <t>バアイ</t>
    </rPh>
    <phoneticPr fontId="7"/>
  </si>
  <si>
    <r>
      <rPr>
        <sz val="11"/>
        <color indexed="8"/>
        <rFont val="HGｺﾞｼｯｸM"/>
        <family val="3"/>
        <charset val="128"/>
      </rPr>
      <t>３歳児加算あり、満３歳児加算ありの場合</t>
    </r>
    <rPh sb="1" eb="3">
      <t>サイジ</t>
    </rPh>
    <rPh sb="3" eb="5">
      <t>カサン</t>
    </rPh>
    <rPh sb="8" eb="9">
      <t>マン</t>
    </rPh>
    <rPh sb="10" eb="12">
      <t>サイジ</t>
    </rPh>
    <rPh sb="12" eb="14">
      <t>カサン</t>
    </rPh>
    <rPh sb="17" eb="19">
      <t>バアイ</t>
    </rPh>
    <phoneticPr fontId="7"/>
  </si>
  <si>
    <t>↓処遇改善加算Ⅱ用３歳児加算・満３歳児加算フラグ</t>
    <rPh sb="1" eb="3">
      <t>ショグウ</t>
    </rPh>
    <rPh sb="3" eb="5">
      <t>カイゼン</t>
    </rPh>
    <rPh sb="5" eb="7">
      <t>カサン</t>
    </rPh>
    <rPh sb="8" eb="9">
      <t>ヨウ</t>
    </rPh>
    <rPh sb="10" eb="11">
      <t>サイ</t>
    </rPh>
    <rPh sb="11" eb="12">
      <t>ジ</t>
    </rPh>
    <rPh sb="12" eb="14">
      <t>カサン</t>
    </rPh>
    <rPh sb="15" eb="16">
      <t>マン</t>
    </rPh>
    <rPh sb="17" eb="18">
      <t>サイ</t>
    </rPh>
    <rPh sb="18" eb="19">
      <t>ジ</t>
    </rPh>
    <rPh sb="19" eb="21">
      <t>カサン</t>
    </rPh>
    <phoneticPr fontId="7"/>
  </si>
  <si>
    <r>
      <rPr>
        <sz val="11"/>
        <color indexed="8"/>
        <rFont val="HGｺﾞｼｯｸM"/>
        <family val="3"/>
        <charset val="128"/>
      </rPr>
      <t>↓３歳児加算・満３歳児加算フラグ</t>
    </r>
    <rPh sb="2" eb="3">
      <t>サイ</t>
    </rPh>
    <rPh sb="3" eb="4">
      <t>ジ</t>
    </rPh>
    <rPh sb="4" eb="6">
      <t>カサン</t>
    </rPh>
    <rPh sb="7" eb="8">
      <t>マン</t>
    </rPh>
    <rPh sb="9" eb="10">
      <t>サイ</t>
    </rPh>
    <rPh sb="10" eb="11">
      <t>ジ</t>
    </rPh>
    <rPh sb="11" eb="13">
      <t>カサン</t>
    </rPh>
    <phoneticPr fontId="7"/>
  </si>
  <si>
    <r>
      <rPr>
        <sz val="11"/>
        <color indexed="8"/>
        <rFont val="HGｺﾞｼｯｸM"/>
        <family val="3"/>
        <charset val="128"/>
      </rPr>
      <t>基本配置数</t>
    </r>
    <rPh sb="0" eb="4">
      <t>キホンハイチ</t>
    </rPh>
    <rPh sb="4" eb="5">
      <t>スウ</t>
    </rPh>
    <phoneticPr fontId="7"/>
  </si>
  <si>
    <r>
      <rPr>
        <sz val="11"/>
        <color indexed="8"/>
        <rFont val="HGｺﾞｼｯｸM"/>
        <family val="3"/>
        <charset val="128"/>
      </rPr>
      <t>必要教諭等数（右側は２未満の場合の補正）</t>
    </r>
    <rPh sb="0" eb="2">
      <t>ヒツヨウ</t>
    </rPh>
    <rPh sb="2" eb="4">
      <t>キョウユ</t>
    </rPh>
    <rPh sb="4" eb="5">
      <t>トウ</t>
    </rPh>
    <rPh sb="5" eb="6">
      <t>カズ</t>
    </rPh>
    <rPh sb="7" eb="9">
      <t>ミギガワ</t>
    </rPh>
    <rPh sb="11" eb="13">
      <t>ミマン</t>
    </rPh>
    <rPh sb="14" eb="16">
      <t>バアイ</t>
    </rPh>
    <rPh sb="17" eb="19">
      <t>ホセイ</t>
    </rPh>
    <phoneticPr fontId="7"/>
  </si>
  <si>
    <r>
      <rPr>
        <sz val="11"/>
        <color indexed="8"/>
        <rFont val="HGｺﾞｼｯｸM"/>
        <family val="3"/>
        <charset val="128"/>
      </rPr>
      <t>○配置計算</t>
    </r>
    <rPh sb="1" eb="3">
      <t>ハイチ</t>
    </rPh>
    <rPh sb="3" eb="5">
      <t>ケイサン</t>
    </rPh>
    <phoneticPr fontId="7"/>
  </si>
  <si>
    <r>
      <rPr>
        <sz val="11"/>
        <color indexed="8"/>
        <rFont val="HGｺﾞｼｯｸM"/>
        <family val="3"/>
        <charset val="128"/>
      </rPr>
      <t>園児数合計</t>
    </r>
    <rPh sb="0" eb="3">
      <t>エンジスウ</t>
    </rPh>
    <rPh sb="3" eb="5">
      <t>ゴウケイ</t>
    </rPh>
    <phoneticPr fontId="7"/>
  </si>
  <si>
    <r>
      <rPr>
        <sz val="11"/>
        <color indexed="8"/>
        <rFont val="HGｺﾞｼｯｸM"/>
        <family val="3"/>
        <charset val="128"/>
      </rPr>
      <t>満３歳児数（年換算）</t>
    </r>
    <rPh sb="0" eb="1">
      <t>マン</t>
    </rPh>
    <rPh sb="2" eb="4">
      <t>サイジ</t>
    </rPh>
    <rPh sb="4" eb="5">
      <t>スウ</t>
    </rPh>
    <rPh sb="6" eb="9">
      <t>ネンカンサン</t>
    </rPh>
    <phoneticPr fontId="7"/>
  </si>
  <si>
    <r>
      <rPr>
        <sz val="11"/>
        <color indexed="8"/>
        <rFont val="HGｺﾞｼｯｸM"/>
        <family val="3"/>
        <charset val="128"/>
      </rPr>
      <t>満３歳児数（年度末時点）</t>
    </r>
    <rPh sb="0" eb="1">
      <t>マン</t>
    </rPh>
    <rPh sb="2" eb="4">
      <t>サイジ</t>
    </rPh>
    <rPh sb="4" eb="5">
      <t>スウ</t>
    </rPh>
    <rPh sb="6" eb="9">
      <t>ネンドマツ</t>
    </rPh>
    <rPh sb="9" eb="11">
      <t>ジテン</t>
    </rPh>
    <phoneticPr fontId="7"/>
  </si>
  <si>
    <r>
      <rPr>
        <sz val="11"/>
        <color indexed="8"/>
        <rFont val="HGｺﾞｼｯｸM"/>
        <family val="3"/>
        <charset val="128"/>
      </rPr>
      <t>３歳児（満３歳児除く）数</t>
    </r>
    <rPh sb="1" eb="3">
      <t>サイジ</t>
    </rPh>
    <rPh sb="4" eb="5">
      <t>マン</t>
    </rPh>
    <rPh sb="6" eb="8">
      <t>サイジ</t>
    </rPh>
    <rPh sb="8" eb="9">
      <t>ノゾ</t>
    </rPh>
    <rPh sb="11" eb="12">
      <t>スウ</t>
    </rPh>
    <phoneticPr fontId="7"/>
  </si>
  <si>
    <r>
      <rPr>
        <sz val="11"/>
        <color indexed="8"/>
        <rFont val="HGｺﾞｼｯｸM"/>
        <family val="3"/>
        <charset val="128"/>
      </rPr>
      <t>４歳児数</t>
    </r>
    <rPh sb="1" eb="2">
      <t>サイ</t>
    </rPh>
    <rPh sb="3" eb="4">
      <t>スウ</t>
    </rPh>
    <phoneticPr fontId="7"/>
  </si>
  <si>
    <r>
      <rPr>
        <sz val="11"/>
        <color indexed="8"/>
        <rFont val="HGｺﾞｼｯｸM"/>
        <family val="3"/>
        <charset val="128"/>
      </rPr>
      <t>５歳児数</t>
    </r>
    <rPh sb="1" eb="2">
      <t>サイ</t>
    </rPh>
    <rPh sb="3" eb="4">
      <t>スウ</t>
    </rPh>
    <phoneticPr fontId="7"/>
  </si>
  <si>
    <t>加算率（補正後）D9と同じ</t>
    <rPh sb="0" eb="2">
      <t>カサン</t>
    </rPh>
    <rPh sb="2" eb="3">
      <t>リツ</t>
    </rPh>
    <rPh sb="4" eb="7">
      <t>ホセイゴ</t>
    </rPh>
    <rPh sb="11" eb="12">
      <t>オナ</t>
    </rPh>
    <phoneticPr fontId="7"/>
  </si>
  <si>
    <r>
      <rPr>
        <sz val="11"/>
        <color indexed="8"/>
        <rFont val="HGｺﾞｼｯｸM"/>
        <family val="3"/>
        <charset val="128"/>
      </rPr>
      <t>加算率（民改費）</t>
    </r>
    <rPh sb="0" eb="2">
      <t>カサン</t>
    </rPh>
    <rPh sb="2" eb="3">
      <t>リツ</t>
    </rPh>
    <rPh sb="4" eb="7">
      <t>ミンカイヒ</t>
    </rPh>
    <phoneticPr fontId="7"/>
  </si>
  <si>
    <r>
      <rPr>
        <sz val="11"/>
        <color indexed="8"/>
        <rFont val="HGｺﾞｼｯｸM"/>
        <family val="3"/>
        <charset val="128"/>
      </rPr>
      <t>利用定員</t>
    </r>
    <rPh sb="0" eb="2">
      <t>リヨウ</t>
    </rPh>
    <rPh sb="2" eb="4">
      <t>テイイン</t>
    </rPh>
    <phoneticPr fontId="7"/>
  </si>
  <si>
    <r>
      <rPr>
        <sz val="11"/>
        <color indexed="8"/>
        <rFont val="HGｺﾞｼｯｸM"/>
        <family val="3"/>
        <charset val="128"/>
      </rPr>
      <t>地域区分</t>
    </r>
  </si>
  <si>
    <r>
      <rPr>
        <b/>
        <sz val="11"/>
        <color indexed="8"/>
        <rFont val="HGｺﾞｼｯｸM"/>
        <family val="3"/>
        <charset val="128"/>
      </rPr>
      <t>設定項目</t>
    </r>
    <rPh sb="0" eb="2">
      <t>セッテイ</t>
    </rPh>
    <rPh sb="2" eb="4">
      <t>コウモク</t>
    </rPh>
    <phoneticPr fontId="7"/>
  </si>
  <si>
    <r>
      <rPr>
        <sz val="11"/>
        <color indexed="8"/>
        <rFont val="HGｺﾞｼｯｸM"/>
        <family val="3"/>
        <charset val="128"/>
      </rPr>
      <t>○前提条件</t>
    </r>
    <rPh sb="1" eb="3">
      <t>ゼンテイ</t>
    </rPh>
    <rPh sb="3" eb="5">
      <t>ジョウケン</t>
    </rPh>
    <phoneticPr fontId="7"/>
  </si>
  <si>
    <r>
      <rPr>
        <sz val="11"/>
        <color indexed="8"/>
        <rFont val="HGｺﾞｼｯｸM"/>
        <family val="3"/>
        <charset val="128"/>
      </rPr>
      <t>数を直接入力（０以上の整数）</t>
    </r>
    <rPh sb="0" eb="1">
      <t>スウ</t>
    </rPh>
    <rPh sb="2" eb="4">
      <t>チョクセツ</t>
    </rPh>
    <rPh sb="4" eb="6">
      <t>ニュウリョク</t>
    </rPh>
    <rPh sb="8" eb="10">
      <t>イジョウ</t>
    </rPh>
    <rPh sb="11" eb="13">
      <t>セイスウ</t>
    </rPh>
    <phoneticPr fontId="7"/>
  </si>
  <si>
    <r>
      <rPr>
        <sz val="11"/>
        <color indexed="8"/>
        <rFont val="HGｺﾞｼｯｸM"/>
        <family val="3"/>
        <charset val="128"/>
      </rPr>
      <t>リストから選択</t>
    </r>
    <rPh sb="5" eb="7">
      <t>センタク</t>
    </rPh>
    <phoneticPr fontId="7"/>
  </si>
  <si>
    <r>
      <rPr>
        <sz val="11"/>
        <color indexed="8"/>
        <rFont val="HGｺﾞｼｯｸM"/>
        <family val="3"/>
        <charset val="128"/>
      </rPr>
      <t>凡例：</t>
    </r>
    <rPh sb="0" eb="2">
      <t>ハンレイ</t>
    </rPh>
    <phoneticPr fontId="7"/>
  </si>
  <si>
    <r>
      <rPr>
        <sz val="11"/>
        <color indexed="8"/>
        <rFont val="HGｺﾞｼｯｸM"/>
        <family val="3"/>
        <charset val="128"/>
      </rPr>
      <t>【公定価格試算シート（幼稚園）】</t>
    </r>
    <rPh sb="1" eb="3">
      <t>コウテイ</t>
    </rPh>
    <rPh sb="3" eb="5">
      <t>カカク</t>
    </rPh>
    <rPh sb="5" eb="7">
      <t>シサン</t>
    </rPh>
    <rPh sb="11" eb="14">
      <t>ヨウチエン</t>
    </rPh>
    <phoneticPr fontId="7"/>
  </si>
  <si>
    <t xml:space="preserve"> 1年未満</t>
    <rPh sb="2" eb="3">
      <t>ネン</t>
    </rPh>
    <rPh sb="3" eb="5">
      <t>ミマン</t>
    </rPh>
    <phoneticPr fontId="7"/>
  </si>
  <si>
    <t xml:space="preserve"> 1年以上 2年未満</t>
    <rPh sb="2" eb="3">
      <t>ネン</t>
    </rPh>
    <rPh sb="3" eb="5">
      <t>イジョウ</t>
    </rPh>
    <rPh sb="7" eb="8">
      <t>ネン</t>
    </rPh>
    <rPh sb="8" eb="10">
      <t>ミマン</t>
    </rPh>
    <phoneticPr fontId="7"/>
  </si>
  <si>
    <t xml:space="preserve"> 2年以上 3年未満</t>
    <rPh sb="2" eb="3">
      <t>ネン</t>
    </rPh>
    <rPh sb="3" eb="5">
      <t>イジョウ</t>
    </rPh>
    <rPh sb="7" eb="8">
      <t>ネン</t>
    </rPh>
    <rPh sb="8" eb="10">
      <t>ミマン</t>
    </rPh>
    <phoneticPr fontId="7"/>
  </si>
  <si>
    <t xml:space="preserve"> 3年以上 4年未満</t>
    <rPh sb="2" eb="3">
      <t>ネン</t>
    </rPh>
    <rPh sb="3" eb="5">
      <t>イジョウ</t>
    </rPh>
    <rPh sb="7" eb="8">
      <t>ネン</t>
    </rPh>
    <rPh sb="8" eb="10">
      <t>ミマン</t>
    </rPh>
    <phoneticPr fontId="7"/>
  </si>
  <si>
    <t xml:space="preserve"> 4年以上 5年未満</t>
    <rPh sb="2" eb="3">
      <t>ネン</t>
    </rPh>
    <rPh sb="3" eb="5">
      <t>イジョウ</t>
    </rPh>
    <rPh sb="7" eb="8">
      <t>ネン</t>
    </rPh>
    <rPh sb="8" eb="10">
      <t>ミマン</t>
    </rPh>
    <phoneticPr fontId="7"/>
  </si>
  <si>
    <t>その他地域</t>
    <rPh sb="2" eb="3">
      <t>タ</t>
    </rPh>
    <rPh sb="3" eb="5">
      <t>チイキ</t>
    </rPh>
    <phoneticPr fontId="7"/>
  </si>
  <si>
    <t xml:space="preserve"> 5年以上 6年未満</t>
    <rPh sb="2" eb="3">
      <t>ネン</t>
    </rPh>
    <rPh sb="3" eb="5">
      <t>イジョウ</t>
    </rPh>
    <rPh sb="7" eb="8">
      <t>ネン</t>
    </rPh>
    <rPh sb="8" eb="10">
      <t>ミマン</t>
    </rPh>
    <phoneticPr fontId="7"/>
  </si>
  <si>
    <r>
      <t>3</t>
    </r>
    <r>
      <rPr>
        <sz val="11"/>
        <color indexed="8"/>
        <rFont val="ＭＳ Ｐゴシック"/>
        <family val="3"/>
        <charset val="128"/>
      </rPr>
      <t>/100地域</t>
    </r>
    <rPh sb="5" eb="7">
      <t>チイキ</t>
    </rPh>
    <phoneticPr fontId="7"/>
  </si>
  <si>
    <t xml:space="preserve"> 6年以上 7年未満</t>
    <rPh sb="2" eb="3">
      <t>ネン</t>
    </rPh>
    <rPh sb="3" eb="5">
      <t>イジョウ</t>
    </rPh>
    <rPh sb="7" eb="8">
      <t>ネン</t>
    </rPh>
    <rPh sb="8" eb="10">
      <t>ミマン</t>
    </rPh>
    <phoneticPr fontId="7"/>
  </si>
  <si>
    <t>5日</t>
    <rPh sb="1" eb="2">
      <t>ニチ</t>
    </rPh>
    <phoneticPr fontId="7"/>
  </si>
  <si>
    <r>
      <t>6/100</t>
    </r>
    <r>
      <rPr>
        <sz val="11"/>
        <color indexed="8"/>
        <rFont val="ＭＳ Ｐゴシック"/>
        <family val="3"/>
        <charset val="128"/>
      </rPr>
      <t>地域</t>
    </r>
    <phoneticPr fontId="7"/>
  </si>
  <si>
    <t xml:space="preserve"> 7年以上 8年未満</t>
    <rPh sb="2" eb="3">
      <t>ネン</t>
    </rPh>
    <rPh sb="3" eb="5">
      <t>イジョウ</t>
    </rPh>
    <rPh sb="7" eb="8">
      <t>ネン</t>
    </rPh>
    <rPh sb="8" eb="10">
      <t>ミマン</t>
    </rPh>
    <phoneticPr fontId="7"/>
  </si>
  <si>
    <t>その他の地域</t>
    <phoneticPr fontId="7"/>
  </si>
  <si>
    <t>4日</t>
    <rPh sb="1" eb="2">
      <t>ニチ</t>
    </rPh>
    <phoneticPr fontId="7"/>
  </si>
  <si>
    <r>
      <t>10/100</t>
    </r>
    <r>
      <rPr>
        <sz val="11"/>
        <color indexed="8"/>
        <rFont val="ＭＳ Ｐゴシック"/>
        <family val="3"/>
        <charset val="128"/>
      </rPr>
      <t>地域</t>
    </r>
    <phoneticPr fontId="7"/>
  </si>
  <si>
    <t xml:space="preserve"> 8年以上 9年未満</t>
    <rPh sb="2" eb="3">
      <t>ネン</t>
    </rPh>
    <rPh sb="3" eb="5">
      <t>イジョウ</t>
    </rPh>
    <rPh sb="7" eb="8">
      <t>ネン</t>
    </rPh>
    <rPh sb="8" eb="10">
      <t>ミマン</t>
    </rPh>
    <phoneticPr fontId="7"/>
  </si>
  <si>
    <t>４級地</t>
    <rPh sb="1" eb="3">
      <t>キュウチ</t>
    </rPh>
    <phoneticPr fontId="7"/>
  </si>
  <si>
    <t>3日</t>
    <rPh sb="1" eb="2">
      <t>ニチ</t>
    </rPh>
    <phoneticPr fontId="7"/>
  </si>
  <si>
    <r>
      <t>12/100</t>
    </r>
    <r>
      <rPr>
        <sz val="11"/>
        <color indexed="8"/>
        <rFont val="ＭＳ Ｐゴシック"/>
        <family val="3"/>
        <charset val="128"/>
      </rPr>
      <t>地域</t>
    </r>
    <phoneticPr fontId="7"/>
  </si>
  <si>
    <r>
      <t>12/100</t>
    </r>
    <r>
      <rPr>
        <sz val="11"/>
        <color indexed="8"/>
        <rFont val="ＭＳ Ｐゴシック"/>
        <family val="3"/>
        <charset val="128"/>
      </rPr>
      <t>地域</t>
    </r>
    <phoneticPr fontId="7"/>
  </si>
  <si>
    <t>あり</t>
    <phoneticPr fontId="7"/>
  </si>
  <si>
    <t>あり</t>
    <phoneticPr fontId="7"/>
  </si>
  <si>
    <t xml:space="preserve"> 9年以上10年未満</t>
    <rPh sb="2" eb="3">
      <t>ネン</t>
    </rPh>
    <rPh sb="3" eb="5">
      <t>イジョウ</t>
    </rPh>
    <rPh sb="7" eb="8">
      <t>ネン</t>
    </rPh>
    <rPh sb="8" eb="10">
      <t>ミマン</t>
    </rPh>
    <phoneticPr fontId="7"/>
  </si>
  <si>
    <t>３級地</t>
    <rPh sb="1" eb="3">
      <t>キュウチ</t>
    </rPh>
    <phoneticPr fontId="7"/>
  </si>
  <si>
    <t>2日</t>
    <rPh sb="1" eb="2">
      <t>ニチ</t>
    </rPh>
    <phoneticPr fontId="7"/>
  </si>
  <si>
    <r>
      <t>15</t>
    </r>
    <r>
      <rPr>
        <sz val="11"/>
        <color indexed="8"/>
        <rFont val="ＭＳ Ｐゴシック"/>
        <family val="3"/>
        <charset val="128"/>
      </rPr>
      <t>/100地域</t>
    </r>
    <rPh sb="6" eb="8">
      <t>チイキ</t>
    </rPh>
    <phoneticPr fontId="7"/>
  </si>
  <si>
    <t>なし</t>
    <phoneticPr fontId="7"/>
  </si>
  <si>
    <t>なし</t>
    <phoneticPr fontId="7"/>
  </si>
  <si>
    <t>10年以上11年未満</t>
    <rPh sb="2" eb="3">
      <t>ネン</t>
    </rPh>
    <rPh sb="3" eb="5">
      <t>イジョウ</t>
    </rPh>
    <rPh sb="7" eb="8">
      <t>ネン</t>
    </rPh>
    <rPh sb="8" eb="10">
      <t>ミマン</t>
    </rPh>
    <phoneticPr fontId="7"/>
  </si>
  <si>
    <t>２級地</t>
    <rPh sb="1" eb="3">
      <t>キュウチ</t>
    </rPh>
    <phoneticPr fontId="7"/>
  </si>
  <si>
    <t>1日</t>
    <rPh sb="1" eb="2">
      <t>ニチ</t>
    </rPh>
    <phoneticPr fontId="7"/>
  </si>
  <si>
    <r>
      <t>16</t>
    </r>
    <r>
      <rPr>
        <sz val="11"/>
        <color indexed="8"/>
        <rFont val="ＭＳ Ｐゴシック"/>
        <family val="3"/>
        <charset val="128"/>
      </rPr>
      <t>/100地域</t>
    </r>
    <rPh sb="6" eb="8">
      <t>チイキ</t>
    </rPh>
    <phoneticPr fontId="7"/>
  </si>
  <si>
    <t>１級地</t>
    <rPh sb="1" eb="3">
      <t>キュウチ</t>
    </rPh>
    <phoneticPr fontId="7"/>
  </si>
  <si>
    <r>
      <t>20</t>
    </r>
    <r>
      <rPr>
        <sz val="11"/>
        <color indexed="8"/>
        <rFont val="ＭＳ Ｐゴシック"/>
        <family val="3"/>
        <charset val="128"/>
      </rPr>
      <t>/100地域</t>
    </r>
    <rPh sb="6" eb="8">
      <t>チイキ</t>
    </rPh>
    <phoneticPr fontId="7"/>
  </si>
  <si>
    <t>有無2</t>
    <rPh sb="0" eb="2">
      <t>ウム</t>
    </rPh>
    <phoneticPr fontId="7"/>
  </si>
  <si>
    <t>キャリアパス要件分</t>
    <rPh sb="6" eb="8">
      <t>ヨウケン</t>
    </rPh>
    <rPh sb="8" eb="9">
      <t>ブン</t>
    </rPh>
    <phoneticPr fontId="7"/>
  </si>
  <si>
    <t>処遇改善</t>
    <rPh sb="0" eb="2">
      <t>ショグウ</t>
    </rPh>
    <rPh sb="2" eb="4">
      <t>カイゼン</t>
    </rPh>
    <phoneticPr fontId="7"/>
  </si>
  <si>
    <t>チーム保育上限番号</t>
    <rPh sb="3" eb="5">
      <t>ホイク</t>
    </rPh>
    <rPh sb="5" eb="7">
      <t>ジョウゲン</t>
    </rPh>
    <rPh sb="7" eb="9">
      <t>バンゴウ</t>
    </rPh>
    <phoneticPr fontId="7"/>
  </si>
  <si>
    <t>チーム保育教員数上限</t>
    <rPh sb="3" eb="5">
      <t>ホイク</t>
    </rPh>
    <rPh sb="5" eb="8">
      <t>キョウインスウ</t>
    </rPh>
    <rPh sb="8" eb="10">
      <t>ジョウゲン</t>
    </rPh>
    <phoneticPr fontId="7"/>
  </si>
  <si>
    <t>チーム保育教員数</t>
    <rPh sb="3" eb="5">
      <t>ホイク</t>
    </rPh>
    <rPh sb="5" eb="8">
      <t>キョウインスウ</t>
    </rPh>
    <phoneticPr fontId="7"/>
  </si>
  <si>
    <t>冷暖房費加算用地域区分</t>
    <rPh sb="0" eb="3">
      <t>レイダンボウ</t>
    </rPh>
    <rPh sb="3" eb="4">
      <t>ヒ</t>
    </rPh>
    <rPh sb="4" eb="6">
      <t>カサン</t>
    </rPh>
    <rPh sb="6" eb="7">
      <t>ヨウ</t>
    </rPh>
    <rPh sb="7" eb="9">
      <t>チイキ</t>
    </rPh>
    <rPh sb="9" eb="11">
      <t>クブン</t>
    </rPh>
    <phoneticPr fontId="7"/>
  </si>
  <si>
    <t>給食週当たり実施日数</t>
    <rPh sb="0" eb="2">
      <t>キュウショク</t>
    </rPh>
    <rPh sb="2" eb="3">
      <t>シュウ</t>
    </rPh>
    <rPh sb="3" eb="4">
      <t>ア</t>
    </rPh>
    <rPh sb="6" eb="8">
      <t>ジッシ</t>
    </rPh>
    <rPh sb="8" eb="10">
      <t>ニッスウ</t>
    </rPh>
    <phoneticPr fontId="7"/>
  </si>
  <si>
    <t>質改善</t>
    <rPh sb="0" eb="1">
      <t>シツ</t>
    </rPh>
    <rPh sb="1" eb="3">
      <t>カイゼン</t>
    </rPh>
    <phoneticPr fontId="7"/>
  </si>
  <si>
    <t>有無</t>
    <rPh sb="0" eb="2">
      <t>ウム</t>
    </rPh>
    <phoneticPr fontId="7"/>
  </si>
  <si>
    <t>幼稚園</t>
    <rPh sb="0" eb="3">
      <t>ヨウチエン</t>
    </rPh>
    <phoneticPr fontId="7"/>
  </si>
  <si>
    <t>保育所</t>
    <rPh sb="0" eb="3">
      <t>ホイクショ</t>
    </rPh>
    <phoneticPr fontId="7"/>
  </si>
  <si>
    <t>地域区分</t>
    <rPh sb="0" eb="2">
      <t>チイキ</t>
    </rPh>
    <rPh sb="2" eb="4">
      <t>クブン</t>
    </rPh>
    <phoneticPr fontId="7"/>
  </si>
  <si>
    <t>番号</t>
    <rPh sb="0" eb="2">
      <t>バンゴウ</t>
    </rPh>
    <phoneticPr fontId="7"/>
  </si>
  <si>
    <t>処遇改善等加算</t>
    <rPh sb="0" eb="2">
      <t>ショグウ</t>
    </rPh>
    <rPh sb="2" eb="4">
      <t>カイゼン</t>
    </rPh>
    <rPh sb="4" eb="5">
      <t>トウ</t>
    </rPh>
    <rPh sb="5" eb="7">
      <t>カサン</t>
    </rPh>
    <phoneticPr fontId="7"/>
  </si>
  <si>
    <t>定員区分</t>
    <rPh sb="0" eb="2">
      <t>テイイン</t>
    </rPh>
    <rPh sb="2" eb="4">
      <t>クブン</t>
    </rPh>
    <phoneticPr fontId="7"/>
  </si>
  <si>
    <t>Ver.3.1.4 処遇改善等加算Ⅱの人数A、人数Bの計算式を修正</t>
    <rPh sb="10" eb="12">
      <t>ショグウ</t>
    </rPh>
    <rPh sb="12" eb="14">
      <t>カイゼン</t>
    </rPh>
    <rPh sb="14" eb="15">
      <t>トウ</t>
    </rPh>
    <rPh sb="15" eb="17">
      <t>カサン</t>
    </rPh>
    <rPh sb="19" eb="21">
      <t>ニンズウ</t>
    </rPh>
    <rPh sb="23" eb="25">
      <t>ニンズウ</t>
    </rPh>
    <rPh sb="27" eb="30">
      <t>ケイサンシキ</t>
    </rPh>
    <rPh sb="31" eb="33">
      <t>シュウセイ</t>
    </rPh>
    <phoneticPr fontId="7"/>
  </si>
  <si>
    <t>2018.1.16</t>
    <phoneticPr fontId="7"/>
  </si>
  <si>
    <t>処遇改善等加算Ⅱの人数A、人数Bの計算式を修正</t>
    <rPh sb="9" eb="11">
      <t>ニンズウ</t>
    </rPh>
    <rPh sb="13" eb="15">
      <t>ニンズウ</t>
    </rPh>
    <rPh sb="17" eb="20">
      <t>ケイサンシキ</t>
    </rPh>
    <rPh sb="21" eb="23">
      <t>シュウセイ</t>
    </rPh>
    <phoneticPr fontId="7"/>
  </si>
  <si>
    <t>一部の市町村で自動計算が正しく表示されない事象を修正</t>
    <phoneticPr fontId="7"/>
  </si>
  <si>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7"/>
  </si>
  <si>
    <t>2017.11.10</t>
    <phoneticPr fontId="7"/>
  </si>
  <si>
    <t>３歳児、満３歳児の３月分単価の計算式を修正</t>
    <rPh sb="1" eb="2">
      <t>サイ</t>
    </rPh>
    <rPh sb="2" eb="3">
      <t>ジ</t>
    </rPh>
    <rPh sb="4" eb="5">
      <t>マン</t>
    </rPh>
    <rPh sb="6" eb="8">
      <t>サイジ</t>
    </rPh>
    <rPh sb="10" eb="12">
      <t>ガツブン</t>
    </rPh>
    <rPh sb="12" eb="14">
      <t>タンカ</t>
    </rPh>
    <rPh sb="15" eb="18">
      <t>ケイサンシキ</t>
    </rPh>
    <rPh sb="19" eb="21">
      <t>シュウセイ</t>
    </rPh>
    <phoneticPr fontId="7"/>
  </si>
  <si>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7"/>
  </si>
  <si>
    <t>2017.8.3</t>
    <phoneticPr fontId="7"/>
  </si>
  <si>
    <t>Ver.3.1.1 処遇改善等加算Ⅱの計算式を修正</t>
    <rPh sb="10" eb="25">
      <t>ショグウカイゼントウカサン２ノケイサンシキヲシュウセイ</t>
    </rPh>
    <phoneticPr fontId="7"/>
  </si>
  <si>
    <t>2017.7.24</t>
    <phoneticPr fontId="7"/>
  </si>
  <si>
    <t>チーム保育加算の端数処理を修正</t>
    <phoneticPr fontId="7"/>
  </si>
  <si>
    <t>Ver.3.1.0 をリリース（平成２９年度用）</t>
    <rPh sb="16" eb="18">
      <t>ヘイセイ</t>
    </rPh>
    <rPh sb="20" eb="22">
      <t>ネンド</t>
    </rPh>
    <rPh sb="22" eb="23">
      <t>ヨウ</t>
    </rPh>
    <phoneticPr fontId="7"/>
  </si>
  <si>
    <t>2017.7.18</t>
    <phoneticPr fontId="7"/>
  </si>
  <si>
    <t>処遇改善等加算のキャリアパス要件を修正</t>
    <rPh sb="0" eb="2">
      <t>ショグウ</t>
    </rPh>
    <rPh sb="2" eb="4">
      <t>カイゼン</t>
    </rPh>
    <rPh sb="4" eb="5">
      <t>トウ</t>
    </rPh>
    <rPh sb="5" eb="7">
      <t>カサン</t>
    </rPh>
    <rPh sb="14" eb="16">
      <t>ヨウケン</t>
    </rPh>
    <rPh sb="17" eb="19">
      <t>シュウセイ</t>
    </rPh>
    <phoneticPr fontId="7"/>
  </si>
  <si>
    <t>Ver.3.0.6 チーム保育加算の加配可能人数を修正</t>
    <rPh sb="13" eb="15">
      <t>ホイク</t>
    </rPh>
    <rPh sb="15" eb="17">
      <t>カサン</t>
    </rPh>
    <rPh sb="18" eb="20">
      <t>カハイ</t>
    </rPh>
    <rPh sb="20" eb="22">
      <t>カノウ</t>
    </rPh>
    <rPh sb="22" eb="24">
      <t>ニンズウ</t>
    </rPh>
    <phoneticPr fontId="7"/>
  </si>
  <si>
    <t>2016.10.13</t>
    <phoneticPr fontId="7"/>
  </si>
  <si>
    <t>Ver.3.0.5 各項目の処遇改善等加算に係る計算式を修正</t>
    <phoneticPr fontId="7"/>
  </si>
  <si>
    <t>2016.9.15</t>
    <phoneticPr fontId="7"/>
  </si>
  <si>
    <t>28年度版留意事項通知が発出されたことに伴う注書き修正</t>
    <rPh sb="2" eb="4">
      <t>ネンド</t>
    </rPh>
    <rPh sb="4" eb="5">
      <t>バン</t>
    </rPh>
    <rPh sb="5" eb="7">
      <t>リュウイ</t>
    </rPh>
    <rPh sb="7" eb="9">
      <t>ジコウ</t>
    </rPh>
    <rPh sb="9" eb="11">
      <t>ツウチ</t>
    </rPh>
    <rPh sb="12" eb="14">
      <t>ハッシュツ</t>
    </rPh>
    <rPh sb="20" eb="21">
      <t>トモナ</t>
    </rPh>
    <rPh sb="22" eb="23">
      <t>チュウ</t>
    </rPh>
    <rPh sb="23" eb="24">
      <t>ガ</t>
    </rPh>
    <rPh sb="25" eb="27">
      <t>シュウセイ</t>
    </rPh>
    <phoneticPr fontId="7"/>
  </si>
  <si>
    <t>Ver.3.0.4 処遇改善等加算の入力欄を入力シートに移動</t>
    <rPh sb="10" eb="12">
      <t>ショグウ</t>
    </rPh>
    <rPh sb="12" eb="14">
      <t>カイゼン</t>
    </rPh>
    <rPh sb="14" eb="15">
      <t>トウ</t>
    </rPh>
    <rPh sb="15" eb="17">
      <t>カサン</t>
    </rPh>
    <rPh sb="18" eb="20">
      <t>ニュウリョク</t>
    </rPh>
    <rPh sb="20" eb="21">
      <t>ラン</t>
    </rPh>
    <rPh sb="22" eb="24">
      <t>ニュウリョク</t>
    </rPh>
    <rPh sb="28" eb="30">
      <t>イドウ</t>
    </rPh>
    <phoneticPr fontId="7"/>
  </si>
  <si>
    <t>2016.9.12</t>
    <phoneticPr fontId="7"/>
  </si>
  <si>
    <t>Ver.3.0.3 指導充実加配加算と事務負担対応加算の説明を記入</t>
    <rPh sb="10" eb="12">
      <t>シドウ</t>
    </rPh>
    <rPh sb="12" eb="14">
      <t>ジュウジツ</t>
    </rPh>
    <rPh sb="14" eb="16">
      <t>カハイ</t>
    </rPh>
    <rPh sb="16" eb="18">
      <t>カサン</t>
    </rPh>
    <rPh sb="19" eb="21">
      <t>ジム</t>
    </rPh>
    <rPh sb="21" eb="23">
      <t>フタン</t>
    </rPh>
    <rPh sb="23" eb="25">
      <t>タイオウ</t>
    </rPh>
    <rPh sb="25" eb="27">
      <t>カサン</t>
    </rPh>
    <rPh sb="28" eb="30">
      <t>セツメイ</t>
    </rPh>
    <rPh sb="31" eb="33">
      <t>キニュウ</t>
    </rPh>
    <phoneticPr fontId="7"/>
  </si>
  <si>
    <t>2016.3.30</t>
    <phoneticPr fontId="7"/>
  </si>
  <si>
    <t>Ver.3.0.2 １号認定の合計額に係る計算式を修正</t>
    <rPh sb="11" eb="12">
      <t>ゴウ</t>
    </rPh>
    <rPh sb="12" eb="14">
      <t>ニンテイ</t>
    </rPh>
    <rPh sb="15" eb="18">
      <t>ゴウケイガク</t>
    </rPh>
    <rPh sb="19" eb="20">
      <t>カカ</t>
    </rPh>
    <rPh sb="21" eb="24">
      <t>ケイサンシキ</t>
    </rPh>
    <rPh sb="25" eb="27">
      <t>シュウセイ</t>
    </rPh>
    <phoneticPr fontId="7"/>
  </si>
  <si>
    <t>2016.3.7</t>
    <phoneticPr fontId="7"/>
  </si>
  <si>
    <t>Ver.3.0.0 をリリース（平成２８年度用）</t>
    <rPh sb="16" eb="18">
      <t>ヘイセイ</t>
    </rPh>
    <rPh sb="20" eb="23">
      <t>ネンドヨウ</t>
    </rPh>
    <phoneticPr fontId="7"/>
  </si>
  <si>
    <t>2016.2.22</t>
    <phoneticPr fontId="7"/>
  </si>
  <si>
    <t>Ver.1.1.0　職員配置に係る自動計算機能を追加ほか</t>
    <rPh sb="10" eb="12">
      <t>ショクイン</t>
    </rPh>
    <rPh sb="12" eb="14">
      <t>ハイチ</t>
    </rPh>
    <rPh sb="15" eb="16">
      <t>カカ</t>
    </rPh>
    <rPh sb="17" eb="19">
      <t>ジドウ</t>
    </rPh>
    <rPh sb="19" eb="21">
      <t>ケイサン</t>
    </rPh>
    <rPh sb="21" eb="23">
      <t>キノウ</t>
    </rPh>
    <rPh sb="24" eb="26">
      <t>ツイカ</t>
    </rPh>
    <phoneticPr fontId="7"/>
  </si>
  <si>
    <t>2014.8.5</t>
    <phoneticPr fontId="7"/>
  </si>
  <si>
    <t>Ver.1.0.1　入力シートの一部表記を修正</t>
    <rPh sb="10" eb="12">
      <t>ニュウリョク</t>
    </rPh>
    <rPh sb="18" eb="20">
      <t>ヒョウキ</t>
    </rPh>
    <phoneticPr fontId="7"/>
  </si>
  <si>
    <t>2014.6.18</t>
    <phoneticPr fontId="7"/>
  </si>
  <si>
    <t>Ver.1.0.0 をリリース</t>
    <phoneticPr fontId="7"/>
  </si>
  <si>
    <t>2014.6.6</t>
    <phoneticPr fontId="7"/>
  </si>
  <si>
    <t>○バージョン情報</t>
    <rPh sb="6" eb="8">
      <t>ジョウホウ</t>
    </rPh>
    <phoneticPr fontId="7"/>
  </si>
  <si>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</si>
  <si>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</si>
  <si>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</si>
  <si>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</si>
  <si>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</si>
  <si>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</si>
  <si>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</si>
  <si>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</si>
  <si>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</si>
  <si>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</si>
  <si>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</si>
  <si>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</si>
  <si>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</si>
  <si>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</si>
  <si>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</si>
  <si>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</si>
  <si>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池田町</t>
  </si>
  <si>
    <t>幕別町</t>
  </si>
  <si>
    <t>広尾町</t>
  </si>
  <si>
    <t>大樹町</t>
  </si>
  <si>
    <t>更別村</t>
  </si>
  <si>
    <t>中札内村</t>
  </si>
  <si>
    <t>芽室町</t>
  </si>
  <si>
    <t>清水町</t>
  </si>
  <si>
    <t>新得町</t>
  </si>
  <si>
    <t>鹿追町</t>
  </si>
  <si>
    <t>上士幌町</t>
  </si>
  <si>
    <t>士幌町</t>
  </si>
  <si>
    <t>音更町</t>
  </si>
  <si>
    <t>新ひだか町</t>
  </si>
  <si>
    <t>えりも町</t>
  </si>
  <si>
    <t>様似町</t>
  </si>
  <si>
    <t>浦河町</t>
  </si>
  <si>
    <t>新冠町</t>
  </si>
  <si>
    <t>平取町</t>
  </si>
  <si>
    <t>日高町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</si>
  <si>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</si>
  <si>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</si>
  <si>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</si>
  <si>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</si>
  <si>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</si>
  <si>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</si>
  <si>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</si>
  <si>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</si>
  <si>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</si>
  <si>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</si>
  <si>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</si>
  <si>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</si>
  <si>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</si>
  <si>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</si>
  <si>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</si>
  <si>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</si>
  <si>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</si>
  <si>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</si>
  <si>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</si>
  <si>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</si>
  <si>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</si>
  <si>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</si>
  <si>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</si>
  <si>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</si>
  <si>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</si>
  <si>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</si>
  <si>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</si>
  <si>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</si>
  <si>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</si>
  <si>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</si>
  <si>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</si>
  <si>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</si>
  <si>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</si>
  <si>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</si>
  <si>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</si>
  <si>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</si>
  <si>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</si>
  <si>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</si>
  <si>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</si>
  <si>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</si>
  <si>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</si>
  <si>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</si>
  <si>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</si>
  <si>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</si>
  <si>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</si>
  <si>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</si>
  <si>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</si>
  <si>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</si>
  <si>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</si>
  <si>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</si>
  <si>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</si>
  <si>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</si>
  <si>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</si>
  <si>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</si>
  <si>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</si>
  <si>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</si>
  <si>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</si>
  <si>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</si>
  <si>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</si>
  <si>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</si>
  <si>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</si>
  <si>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</si>
  <si>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</si>
  <si>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</si>
  <si>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</si>
  <si>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</si>
  <si>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栄村</t>
  </si>
  <si>
    <t>長沼町</t>
  </si>
  <si>
    <t>飯綱町</t>
  </si>
  <si>
    <t>由仁町</t>
  </si>
  <si>
    <t>小川村</t>
  </si>
  <si>
    <t>上砂川町</t>
  </si>
  <si>
    <t>信濃町</t>
  </si>
  <si>
    <t>奈井江町</t>
  </si>
  <si>
    <t>野沢温泉村</t>
  </si>
  <si>
    <t>南幌町</t>
  </si>
  <si>
    <t>木島平村</t>
  </si>
  <si>
    <t>赤井川村</t>
  </si>
  <si>
    <t>山ノ内町</t>
  </si>
  <si>
    <t>余市町</t>
  </si>
  <si>
    <t>高山村</t>
  </si>
  <si>
    <t>仁木町</t>
  </si>
  <si>
    <t>小布施町</t>
  </si>
  <si>
    <t>古平町</t>
  </si>
  <si>
    <t>坂城町</t>
  </si>
  <si>
    <t>積丹町</t>
  </si>
  <si>
    <t>小谷村</t>
  </si>
  <si>
    <t>神恵内村</t>
  </si>
  <si>
    <t>白馬村</t>
  </si>
  <si>
    <t>泊村</t>
  </si>
  <si>
    <t>松川村</t>
  </si>
  <si>
    <t>岩内町</t>
  </si>
  <si>
    <t>共和町</t>
  </si>
  <si>
    <t>筑北村</t>
  </si>
  <si>
    <t>松伏町</t>
  </si>
  <si>
    <t>倶知安町</t>
  </si>
  <si>
    <t>朝日村</t>
  </si>
  <si>
    <t>小笠原村</t>
  </si>
  <si>
    <t>杉戸町</t>
  </si>
  <si>
    <t>京極町</t>
  </si>
  <si>
    <t>山形村</t>
  </si>
  <si>
    <t>青ヶ島村</t>
  </si>
  <si>
    <t>宮代町</t>
  </si>
  <si>
    <t>喜茂別町</t>
  </si>
  <si>
    <t>築上町</t>
  </si>
  <si>
    <t>生坂村</t>
  </si>
  <si>
    <t>八丈町</t>
  </si>
  <si>
    <t>寄居町</t>
  </si>
  <si>
    <t>留寿都村</t>
  </si>
  <si>
    <t>上毛町</t>
  </si>
  <si>
    <t>麻績村</t>
  </si>
  <si>
    <t>御蔵島村</t>
  </si>
  <si>
    <t>上里町</t>
  </si>
  <si>
    <t>飯舘村</t>
  </si>
  <si>
    <t>真狩村</t>
  </si>
  <si>
    <t>吉富町</t>
  </si>
  <si>
    <t>木曽町</t>
  </si>
  <si>
    <t>三宅村</t>
  </si>
  <si>
    <t>神川町</t>
  </si>
  <si>
    <t>新地町</t>
  </si>
  <si>
    <t>ニセコ町</t>
  </si>
  <si>
    <t>みやこ町</t>
  </si>
  <si>
    <t>大桑村</t>
  </si>
  <si>
    <t>神津島村</t>
  </si>
  <si>
    <t>美里町</t>
  </si>
  <si>
    <t>葛尾村</t>
  </si>
  <si>
    <t>蘭越町</t>
  </si>
  <si>
    <t>苅田町</t>
  </si>
  <si>
    <t>王滝村</t>
  </si>
  <si>
    <t>新島村</t>
  </si>
  <si>
    <t>東秩父村</t>
  </si>
  <si>
    <t>浪江町</t>
  </si>
  <si>
    <t>黒松内町</t>
  </si>
  <si>
    <t>福智町</t>
  </si>
  <si>
    <t>木祖村</t>
  </si>
  <si>
    <t>利島村</t>
  </si>
  <si>
    <t>小鹿野町</t>
  </si>
  <si>
    <t>双葉町</t>
  </si>
  <si>
    <t>寿都町</t>
  </si>
  <si>
    <t>赤村</t>
  </si>
  <si>
    <t>豊根村</t>
  </si>
  <si>
    <t>南木曽町</t>
  </si>
  <si>
    <t>大島町</t>
  </si>
  <si>
    <t>鋸南町</t>
  </si>
  <si>
    <t>長瀞町</t>
  </si>
  <si>
    <t>大熊町</t>
  </si>
  <si>
    <t>島牧村</t>
  </si>
  <si>
    <t>大任町</t>
  </si>
  <si>
    <t>東栄町</t>
  </si>
  <si>
    <t>上松町</t>
  </si>
  <si>
    <t>奥多摩町</t>
  </si>
  <si>
    <t>御宿町</t>
  </si>
  <si>
    <t>皆野町</t>
  </si>
  <si>
    <t>川内村</t>
  </si>
  <si>
    <t>せたな町</t>
  </si>
  <si>
    <t>川崎町</t>
  </si>
  <si>
    <t>設楽町</t>
  </si>
  <si>
    <t>大鹿村</t>
  </si>
  <si>
    <t>檜原村</t>
  </si>
  <si>
    <t>大多喜町</t>
    <phoneticPr fontId="7"/>
  </si>
  <si>
    <t>横瀬町</t>
  </si>
  <si>
    <t>富岡町</t>
  </si>
  <si>
    <t>今金町</t>
  </si>
  <si>
    <t>糸田町</t>
  </si>
  <si>
    <t>幸田町</t>
  </si>
  <si>
    <t>豊丘村</t>
  </si>
  <si>
    <t>日の出町</t>
  </si>
  <si>
    <t>長南町</t>
  </si>
  <si>
    <t>ときがわ町</t>
  </si>
  <si>
    <t>楢葉町</t>
  </si>
  <si>
    <t>奥尻町</t>
  </si>
  <si>
    <t>添田町</t>
  </si>
  <si>
    <t>武豊町</t>
  </si>
  <si>
    <t>喬木村</t>
  </si>
  <si>
    <t>瑞穂町</t>
  </si>
  <si>
    <t>長柄町</t>
  </si>
  <si>
    <t>鳩山町</t>
  </si>
  <si>
    <t>広野町</t>
  </si>
  <si>
    <t>乙部町</t>
  </si>
  <si>
    <t>香春町</t>
  </si>
  <si>
    <t>美浜町</t>
  </si>
  <si>
    <t>泰阜村</t>
  </si>
  <si>
    <t>西東京市</t>
  </si>
  <si>
    <t>白子町</t>
  </si>
  <si>
    <t>吉見町</t>
  </si>
  <si>
    <t>小野町</t>
  </si>
  <si>
    <t>厚沢部町</t>
  </si>
  <si>
    <t>広川町</t>
  </si>
  <si>
    <t>南知多町</t>
  </si>
  <si>
    <t>天龍村</t>
  </si>
  <si>
    <t>あきる野市</t>
  </si>
  <si>
    <t>長生村</t>
  </si>
  <si>
    <t>川島町</t>
  </si>
  <si>
    <t>三春町</t>
  </si>
  <si>
    <t>上ノ国町</t>
  </si>
  <si>
    <t>大木町</t>
  </si>
  <si>
    <t>東浦町</t>
  </si>
  <si>
    <t>売木村</t>
  </si>
  <si>
    <t>羽村市</t>
  </si>
  <si>
    <t>睦沢町</t>
  </si>
  <si>
    <t>小川町</t>
  </si>
  <si>
    <t>古殿町</t>
  </si>
  <si>
    <t>江差町</t>
  </si>
  <si>
    <t>大刀洗町</t>
  </si>
  <si>
    <t>阿久比町</t>
  </si>
  <si>
    <t>下條村</t>
  </si>
  <si>
    <t>稲城市</t>
  </si>
  <si>
    <t>一宮町</t>
  </si>
  <si>
    <t>嵐山町</t>
  </si>
  <si>
    <t>浅川町</t>
  </si>
  <si>
    <t>長万部町</t>
  </si>
  <si>
    <t>苓北町</t>
  </si>
  <si>
    <t>東峰村</t>
  </si>
  <si>
    <t>飛島村</t>
  </si>
  <si>
    <t>根羽村</t>
  </si>
  <si>
    <t>多摩市</t>
  </si>
  <si>
    <t>横芝光町</t>
  </si>
  <si>
    <t>滑川町</t>
  </si>
  <si>
    <t>平田村</t>
  </si>
  <si>
    <t>八雲町</t>
  </si>
  <si>
    <t>あさぎり町</t>
  </si>
  <si>
    <t>筑前町</t>
  </si>
  <si>
    <t>蟹江町</t>
  </si>
  <si>
    <t>平谷村</t>
  </si>
  <si>
    <t>武蔵村山市</t>
  </si>
  <si>
    <t>芝山町</t>
  </si>
  <si>
    <t>越生町</t>
  </si>
  <si>
    <t>利根町</t>
  </si>
  <si>
    <t>玉川村</t>
  </si>
  <si>
    <t>森町</t>
  </si>
  <si>
    <t>与論町</t>
  </si>
  <si>
    <t>球磨村</t>
  </si>
  <si>
    <t>桂川町</t>
  </si>
  <si>
    <t>千早赤阪村</t>
  </si>
  <si>
    <t>大治町</t>
  </si>
  <si>
    <t>阿智村</t>
  </si>
  <si>
    <t>東久留米市</t>
  </si>
  <si>
    <t>九十九里町</t>
  </si>
  <si>
    <t>毛呂山町</t>
  </si>
  <si>
    <t>境町</t>
  </si>
  <si>
    <t>石川町</t>
  </si>
  <si>
    <t>鹿部町</t>
  </si>
  <si>
    <t>知名町</t>
  </si>
  <si>
    <t>山江村</t>
  </si>
  <si>
    <t>鞍手町</t>
  </si>
  <si>
    <t>河南町</t>
  </si>
  <si>
    <t>扶桑町</t>
  </si>
  <si>
    <t>白川村</t>
  </si>
  <si>
    <t>阿南町</t>
  </si>
  <si>
    <t>清瀬市</t>
  </si>
  <si>
    <t>東庄町</t>
  </si>
  <si>
    <t>三芳町</t>
  </si>
  <si>
    <t>五霞町</t>
  </si>
  <si>
    <t>鮫川村</t>
  </si>
  <si>
    <t>七飯町</t>
  </si>
  <si>
    <t>与那国町</t>
  </si>
  <si>
    <t>和泊町</t>
  </si>
  <si>
    <t>五木村</t>
  </si>
  <si>
    <t>小竹町</t>
  </si>
  <si>
    <t>新温泉町</t>
  </si>
  <si>
    <t>太子町</t>
  </si>
  <si>
    <t>大口町</t>
  </si>
  <si>
    <t>御嵩町</t>
  </si>
  <si>
    <t>高森町</t>
  </si>
  <si>
    <t>東大和市</t>
  </si>
  <si>
    <t>多古町</t>
  </si>
  <si>
    <t>伊奈町</t>
  </si>
  <si>
    <t>八千代町</t>
  </si>
  <si>
    <t>塙町</t>
  </si>
  <si>
    <t>木古内町</t>
  </si>
  <si>
    <t>竹富町</t>
  </si>
  <si>
    <t>伊仙町</t>
  </si>
  <si>
    <t>相良村</t>
  </si>
  <si>
    <t>遠賀町</t>
  </si>
  <si>
    <t>香美町</t>
  </si>
  <si>
    <t>岬町</t>
  </si>
  <si>
    <t>豊山町</t>
  </si>
  <si>
    <t>東白川村</t>
  </si>
  <si>
    <t>松川町</t>
  </si>
  <si>
    <t>狛江市</t>
  </si>
  <si>
    <t>神崎町</t>
  </si>
  <si>
    <t>白岡市</t>
    <rPh sb="0" eb="2">
      <t>シラオカ</t>
    </rPh>
    <rPh sb="2" eb="3">
      <t>シ</t>
    </rPh>
    <phoneticPr fontId="6"/>
  </si>
  <si>
    <t>河内町</t>
  </si>
  <si>
    <t>矢祭町</t>
  </si>
  <si>
    <t>新郷村</t>
  </si>
  <si>
    <t>知内町</t>
  </si>
  <si>
    <t>多良間村</t>
  </si>
  <si>
    <t>天城町</t>
  </si>
  <si>
    <t>水上村</t>
  </si>
  <si>
    <t>岡垣町</t>
  </si>
  <si>
    <t>東吉野村</t>
  </si>
  <si>
    <t>佐用町</t>
  </si>
  <si>
    <t>田尻町</t>
  </si>
  <si>
    <t>東郷町</t>
  </si>
  <si>
    <t>白川町</t>
  </si>
  <si>
    <t>宮田村</t>
  </si>
  <si>
    <t>福生市</t>
  </si>
  <si>
    <t>栄町</t>
  </si>
  <si>
    <t>ふじみ野市</t>
  </si>
  <si>
    <t>阿見町</t>
  </si>
  <si>
    <t>棚倉町</t>
  </si>
  <si>
    <t>階上町</t>
  </si>
  <si>
    <t>福島町</t>
  </si>
  <si>
    <t>八重瀬町</t>
  </si>
  <si>
    <t>徳之島町</t>
  </si>
  <si>
    <t>湯前町</t>
  </si>
  <si>
    <t>水巻町</t>
  </si>
  <si>
    <t>川上村</t>
  </si>
  <si>
    <t>上郡町</t>
  </si>
  <si>
    <t>熊取町</t>
  </si>
  <si>
    <t>長久手市</t>
  </si>
  <si>
    <t>八百津町</t>
  </si>
  <si>
    <t>中川村</t>
  </si>
  <si>
    <t>国立市</t>
  </si>
  <si>
    <t>酒々井町</t>
  </si>
  <si>
    <t>吉川市</t>
  </si>
  <si>
    <t>美浦村</t>
  </si>
  <si>
    <t>矢吹町</t>
  </si>
  <si>
    <t>南部町</t>
  </si>
  <si>
    <t>松前町</t>
  </si>
  <si>
    <t>久米島町</t>
  </si>
  <si>
    <t>喜界町</t>
  </si>
  <si>
    <t>多良木町</t>
  </si>
  <si>
    <t>芦屋町</t>
  </si>
  <si>
    <t>上北山村</t>
  </si>
  <si>
    <t>忠岡町</t>
  </si>
  <si>
    <t>あま市</t>
  </si>
  <si>
    <t>七宗町</t>
  </si>
  <si>
    <t>南箕輪村</t>
  </si>
  <si>
    <t>国分寺市</t>
  </si>
  <si>
    <t>大網白里市</t>
    <rPh sb="4" eb="5">
      <t>シ</t>
    </rPh>
    <phoneticPr fontId="6"/>
  </si>
  <si>
    <t>日高市</t>
  </si>
  <si>
    <t>大子町</t>
  </si>
  <si>
    <t>中島村</t>
  </si>
  <si>
    <t>田子町</t>
  </si>
  <si>
    <t>新篠津村</t>
  </si>
  <si>
    <t>伊是名村</t>
  </si>
  <si>
    <t>龍郷町</t>
  </si>
  <si>
    <t>錦町</t>
  </si>
  <si>
    <t>粕屋町</t>
  </si>
  <si>
    <t>下北山村</t>
  </si>
  <si>
    <t>神河町</t>
  </si>
  <si>
    <t>能勢町</t>
  </si>
  <si>
    <t>みよし市</t>
  </si>
  <si>
    <t>川辺町</t>
  </si>
  <si>
    <t>飯島町</t>
  </si>
  <si>
    <t>東村山市</t>
  </si>
  <si>
    <t>いすみ市</t>
  </si>
  <si>
    <t>鶴ヶ島市</t>
  </si>
  <si>
    <t>東海村</t>
  </si>
  <si>
    <t>泉崎村</t>
  </si>
  <si>
    <t>五戸町</t>
  </si>
  <si>
    <t>当別町</t>
  </si>
  <si>
    <t>伊平屋村</t>
  </si>
  <si>
    <t>瀬戸内町</t>
  </si>
  <si>
    <t>津奈木町</t>
  </si>
  <si>
    <t>久山町</t>
  </si>
  <si>
    <t>十津川村</t>
  </si>
  <si>
    <t>福崎町</t>
  </si>
  <si>
    <t>豊能町</t>
  </si>
  <si>
    <t>弥富市</t>
  </si>
  <si>
    <t>富加町</t>
  </si>
  <si>
    <t>箕輪町</t>
  </si>
  <si>
    <t>日野市</t>
  </si>
  <si>
    <t>山武市</t>
  </si>
  <si>
    <t>幸手市</t>
  </si>
  <si>
    <t>邑楽町</t>
  </si>
  <si>
    <t>城里町</t>
  </si>
  <si>
    <t>西郷村</t>
  </si>
  <si>
    <t>遊佐町</t>
  </si>
  <si>
    <t>南三陸町</t>
  </si>
  <si>
    <t>三戸町</t>
  </si>
  <si>
    <t>北斗市</t>
  </si>
  <si>
    <t>北大東村</t>
  </si>
  <si>
    <t>宇検村</t>
  </si>
  <si>
    <t>芦北町</t>
  </si>
  <si>
    <t>新宮町</t>
  </si>
  <si>
    <t>黒潮町</t>
  </si>
  <si>
    <t>野迫川村</t>
  </si>
  <si>
    <t>市川町</t>
  </si>
  <si>
    <t>島本町</t>
  </si>
  <si>
    <t>北名古屋市</t>
  </si>
  <si>
    <t>川根本町</t>
  </si>
  <si>
    <t>坂祝町</t>
  </si>
  <si>
    <t>辰野町</t>
  </si>
  <si>
    <t>小平市</t>
  </si>
  <si>
    <t>香取市</t>
  </si>
  <si>
    <t>坂戸市</t>
  </si>
  <si>
    <t>大泉町</t>
  </si>
  <si>
    <t>大洗町</t>
  </si>
  <si>
    <t>会津美里町</t>
  </si>
  <si>
    <t>庄内町</t>
  </si>
  <si>
    <t>女川町</t>
  </si>
  <si>
    <t>佐井村</t>
  </si>
  <si>
    <t>石狩市</t>
  </si>
  <si>
    <t>南大東村</t>
  </si>
  <si>
    <t>大和村</t>
  </si>
  <si>
    <t>氷川町</t>
  </si>
  <si>
    <t>須恵町</t>
    <rPh sb="0" eb="2">
      <t>スエ</t>
    </rPh>
    <rPh sb="2" eb="3">
      <t>マチ</t>
    </rPh>
    <phoneticPr fontId="7"/>
  </si>
  <si>
    <t>三原村</t>
  </si>
  <si>
    <t>天川村</t>
  </si>
  <si>
    <t>播磨町</t>
  </si>
  <si>
    <t>阪南市</t>
  </si>
  <si>
    <t>清須市</t>
  </si>
  <si>
    <t>吉田町</t>
  </si>
  <si>
    <t>北方町</t>
  </si>
  <si>
    <t>原村</t>
  </si>
  <si>
    <t>清川村</t>
  </si>
  <si>
    <t>小金井市</t>
  </si>
  <si>
    <t>匝瑳市</t>
  </si>
  <si>
    <t>蓮田市</t>
  </si>
  <si>
    <t>千代田町</t>
  </si>
  <si>
    <t>茨城町</t>
  </si>
  <si>
    <t>昭和村</t>
  </si>
  <si>
    <t>三川町</t>
  </si>
  <si>
    <t>一戸町</t>
  </si>
  <si>
    <t>風間浦村</t>
  </si>
  <si>
    <t>北広島市</t>
  </si>
  <si>
    <t>渡名喜村</t>
  </si>
  <si>
    <t>屋久島町</t>
  </si>
  <si>
    <t>山都町</t>
  </si>
  <si>
    <t>志免町</t>
  </si>
  <si>
    <t>大月町</t>
  </si>
  <si>
    <t>黒滝村</t>
  </si>
  <si>
    <t>稲美町</t>
  </si>
  <si>
    <t>大阪狭山市</t>
  </si>
  <si>
    <t>愛西市</t>
  </si>
  <si>
    <t>小山町</t>
  </si>
  <si>
    <t>富士見町</t>
  </si>
  <si>
    <t>愛川町</t>
  </si>
  <si>
    <t>町田市</t>
  </si>
  <si>
    <t>南房総市</t>
  </si>
  <si>
    <t>三郷市</t>
  </si>
  <si>
    <t>明和町</t>
  </si>
  <si>
    <t>小美玉市</t>
  </si>
  <si>
    <t>金山町</t>
  </si>
  <si>
    <t>飯豊町</t>
  </si>
  <si>
    <t>涌谷町</t>
  </si>
  <si>
    <t>洋野町</t>
  </si>
  <si>
    <t>東通村</t>
  </si>
  <si>
    <t>伊達市</t>
  </si>
  <si>
    <t>粟国村</t>
  </si>
  <si>
    <t>南種子町</t>
  </si>
  <si>
    <t>甲佐町</t>
  </si>
  <si>
    <t>篠栗町</t>
  </si>
  <si>
    <t>四万十町</t>
  </si>
  <si>
    <t>下市町</t>
  </si>
  <si>
    <t>多可町</t>
  </si>
  <si>
    <t>交野市</t>
  </si>
  <si>
    <t>田原市</t>
  </si>
  <si>
    <t>長泉町</t>
  </si>
  <si>
    <t>大野町</t>
  </si>
  <si>
    <t>下諏訪町</t>
  </si>
  <si>
    <t>湯河原町</t>
  </si>
  <si>
    <t>調布市</t>
  </si>
  <si>
    <t>富里市</t>
  </si>
  <si>
    <t>富士見市</t>
  </si>
  <si>
    <t>板倉町</t>
  </si>
  <si>
    <t>つくばみらい市</t>
  </si>
  <si>
    <t>三島町</t>
  </si>
  <si>
    <t>白鷹町</t>
  </si>
  <si>
    <t>加美町</t>
  </si>
  <si>
    <t>九戸村</t>
  </si>
  <si>
    <t>大間町</t>
  </si>
  <si>
    <t>恵庭市</t>
  </si>
  <si>
    <t>座間味村</t>
  </si>
  <si>
    <t>中種子町</t>
  </si>
  <si>
    <t>益城町</t>
  </si>
  <si>
    <t>宇美町</t>
  </si>
  <si>
    <t>津野町</t>
  </si>
  <si>
    <t>串本町</t>
  </si>
  <si>
    <t>大淀町</t>
  </si>
  <si>
    <t>猪名川町</t>
  </si>
  <si>
    <t>四條畷市</t>
    <phoneticPr fontId="7"/>
  </si>
  <si>
    <t>四條畷市</t>
    <phoneticPr fontId="7"/>
  </si>
  <si>
    <t>日進市</t>
  </si>
  <si>
    <t>揖斐川町</t>
  </si>
  <si>
    <t>長和町</t>
  </si>
  <si>
    <t>粟島浦村</t>
  </si>
  <si>
    <t>真鶴町</t>
  </si>
  <si>
    <t>昭島市</t>
  </si>
  <si>
    <t>白井市</t>
  </si>
  <si>
    <t>八潮市</t>
  </si>
  <si>
    <t>玉村町</t>
  </si>
  <si>
    <t>鉾田市</t>
  </si>
  <si>
    <t>柳津町</t>
  </si>
  <si>
    <t>小国町</t>
  </si>
  <si>
    <t>色麻町</t>
  </si>
  <si>
    <t>野田村</t>
  </si>
  <si>
    <t>おいらせ町</t>
  </si>
  <si>
    <t>登別市</t>
  </si>
  <si>
    <t>渡嘉敷村</t>
  </si>
  <si>
    <t>肝付町</t>
  </si>
  <si>
    <t>嘉島町</t>
  </si>
  <si>
    <t>那珂川町</t>
  </si>
  <si>
    <t>日高村</t>
  </si>
  <si>
    <t>北山村</t>
  </si>
  <si>
    <t>吉野町</t>
  </si>
  <si>
    <t>たつの市</t>
  </si>
  <si>
    <t>泉南市</t>
  </si>
  <si>
    <t>紀宝町</t>
  </si>
  <si>
    <t>豊明市</t>
  </si>
  <si>
    <t>函南町</t>
  </si>
  <si>
    <t>安八町</t>
  </si>
  <si>
    <t>青木村</t>
  </si>
  <si>
    <t>関川村</t>
  </si>
  <si>
    <t>箱根町</t>
  </si>
  <si>
    <t>府中市</t>
  </si>
  <si>
    <t>印西市</t>
  </si>
  <si>
    <t>北本市</t>
  </si>
  <si>
    <t>みなかみ町</t>
  </si>
  <si>
    <t>行方市</t>
  </si>
  <si>
    <t>湯川村</t>
  </si>
  <si>
    <t>川西町</t>
  </si>
  <si>
    <t>大衡村</t>
  </si>
  <si>
    <t>軽米町</t>
  </si>
  <si>
    <t>六ヶ所村</t>
  </si>
  <si>
    <t>富良野市</t>
  </si>
  <si>
    <t>南風原町</t>
  </si>
  <si>
    <t>南大隅町</t>
  </si>
  <si>
    <t>御船町</t>
  </si>
  <si>
    <t>糸島市</t>
  </si>
  <si>
    <t>梼原町</t>
  </si>
  <si>
    <t>古座川町</t>
  </si>
  <si>
    <t>河合町</t>
  </si>
  <si>
    <t>加東市</t>
  </si>
  <si>
    <t>東大阪市</t>
  </si>
  <si>
    <t>御浜町</t>
  </si>
  <si>
    <t>岩倉市</t>
  </si>
  <si>
    <t>西伊豆町</t>
  </si>
  <si>
    <t>輪之内町</t>
  </si>
  <si>
    <t>立科町</t>
  </si>
  <si>
    <t>刈羽村</t>
  </si>
  <si>
    <t>開成町</t>
  </si>
  <si>
    <t>青梅市</t>
  </si>
  <si>
    <t>八街市</t>
  </si>
  <si>
    <t>久喜市</t>
  </si>
  <si>
    <t>神栖市</t>
  </si>
  <si>
    <t>会津坂下町</t>
  </si>
  <si>
    <t>高畠町</t>
  </si>
  <si>
    <t>大郷町</t>
  </si>
  <si>
    <t>普代村</t>
  </si>
  <si>
    <t>東北町</t>
  </si>
  <si>
    <t>深川市</t>
  </si>
  <si>
    <t>与那原町</t>
  </si>
  <si>
    <t>錦江町</t>
  </si>
  <si>
    <t>南阿蘇村</t>
  </si>
  <si>
    <t>みやま市</t>
  </si>
  <si>
    <t>越知町</t>
  </si>
  <si>
    <t>吉備中央町</t>
  </si>
  <si>
    <t>太地町</t>
  </si>
  <si>
    <t>広陵町</t>
  </si>
  <si>
    <t>宍粟市</t>
  </si>
  <si>
    <t>藤井寺市</t>
  </si>
  <si>
    <t>紀北町</t>
  </si>
  <si>
    <t>高浜市</t>
  </si>
  <si>
    <t>松崎町</t>
  </si>
  <si>
    <t>神戸町</t>
  </si>
  <si>
    <t>御代田町</t>
  </si>
  <si>
    <t>丹波山村</t>
  </si>
  <si>
    <t>津南町</t>
  </si>
  <si>
    <t>山北町</t>
  </si>
  <si>
    <t>三鷹市</t>
  </si>
  <si>
    <t>袖ケ浦市</t>
    <phoneticPr fontId="7"/>
  </si>
  <si>
    <t>桶川市</t>
  </si>
  <si>
    <t>川場村</t>
  </si>
  <si>
    <t>桜川市</t>
  </si>
  <si>
    <t>猪苗代町</t>
  </si>
  <si>
    <t>戸沢村</t>
  </si>
  <si>
    <t>大和町</t>
  </si>
  <si>
    <t>田野畑村</t>
  </si>
  <si>
    <t>横浜町</t>
  </si>
  <si>
    <t>歌志内市</t>
  </si>
  <si>
    <t>西原町</t>
  </si>
  <si>
    <t>東串良町</t>
  </si>
  <si>
    <t>五ヶ瀬町</t>
  </si>
  <si>
    <t>西原村</t>
  </si>
  <si>
    <t>朝倉市</t>
  </si>
  <si>
    <t>佐川町</t>
  </si>
  <si>
    <t>美咲町</t>
  </si>
  <si>
    <t>那智勝浦町</t>
  </si>
  <si>
    <t>王寺町</t>
  </si>
  <si>
    <t>淡路市</t>
  </si>
  <si>
    <t>高石市</t>
  </si>
  <si>
    <t>与謝野町</t>
  </si>
  <si>
    <t>南伊勢町</t>
  </si>
  <si>
    <t>尾張旭市</t>
  </si>
  <si>
    <t>南伊豆町</t>
  </si>
  <si>
    <t>関ケ原町</t>
  </si>
  <si>
    <t>軽井沢町</t>
  </si>
  <si>
    <t>小菅村</t>
  </si>
  <si>
    <t>湯沢町</t>
  </si>
  <si>
    <t>松田町</t>
  </si>
  <si>
    <t>武蔵野市</t>
  </si>
  <si>
    <t>四街道市</t>
  </si>
  <si>
    <t>新座市</t>
  </si>
  <si>
    <t>片品村</t>
  </si>
  <si>
    <t>かすみがうら市</t>
  </si>
  <si>
    <t>磐梯町</t>
  </si>
  <si>
    <t>鮭川村</t>
  </si>
  <si>
    <t>利府町</t>
  </si>
  <si>
    <t>岩泉町</t>
  </si>
  <si>
    <t>六戸町</t>
  </si>
  <si>
    <t>砂川市</t>
  </si>
  <si>
    <t>中城村</t>
  </si>
  <si>
    <t>大崎町</t>
  </si>
  <si>
    <t>日之影町</t>
  </si>
  <si>
    <t>嘉麻市</t>
  </si>
  <si>
    <t>中土佐町</t>
  </si>
  <si>
    <t>久米南町</t>
  </si>
  <si>
    <t>すさみ町</t>
  </si>
  <si>
    <t>上牧町</t>
  </si>
  <si>
    <t>朝来市</t>
  </si>
  <si>
    <t>摂津市</t>
  </si>
  <si>
    <t>伊根町</t>
  </si>
  <si>
    <t>大紀町</t>
  </si>
  <si>
    <t>知立市</t>
  </si>
  <si>
    <t>河津町</t>
  </si>
  <si>
    <t>垂井町</t>
  </si>
  <si>
    <t>佐久穂町</t>
  </si>
  <si>
    <t>富士河口湖町</t>
  </si>
  <si>
    <t>出雲崎町</t>
  </si>
  <si>
    <t>大井町</t>
  </si>
  <si>
    <t>立川市</t>
  </si>
  <si>
    <t>浦安市</t>
  </si>
  <si>
    <t>和光市</t>
  </si>
  <si>
    <t>東吾妻町</t>
  </si>
  <si>
    <t>稲敷市</t>
  </si>
  <si>
    <t>西会津町</t>
  </si>
  <si>
    <t>大蔵村</t>
  </si>
  <si>
    <t>東成瀬村</t>
  </si>
  <si>
    <t>七ヶ浜町</t>
  </si>
  <si>
    <t>山田町</t>
  </si>
  <si>
    <t>七戸町</t>
  </si>
  <si>
    <t>滝川市</t>
  </si>
  <si>
    <t>北中城村</t>
  </si>
  <si>
    <t>湧水町</t>
  </si>
  <si>
    <t>高千穂町</t>
  </si>
  <si>
    <t>産山村</t>
  </si>
  <si>
    <t>宮若市</t>
  </si>
  <si>
    <t>仁淀川町</t>
  </si>
  <si>
    <t>東みよし町</t>
  </si>
  <si>
    <t>西粟倉村</t>
  </si>
  <si>
    <t>上富田町</t>
  </si>
  <si>
    <t>明日香村</t>
  </si>
  <si>
    <t>南あわじ市</t>
  </si>
  <si>
    <t>門真市</t>
  </si>
  <si>
    <t>京丹波町</t>
  </si>
  <si>
    <t>度会町</t>
  </si>
  <si>
    <t>知多市</t>
  </si>
  <si>
    <t>東伊豆町</t>
  </si>
  <si>
    <t>養老町</t>
  </si>
  <si>
    <t>北相木村</t>
  </si>
  <si>
    <t>鳴沢村</t>
  </si>
  <si>
    <t>阿賀町</t>
  </si>
  <si>
    <t>中井町</t>
  </si>
  <si>
    <t>八王子市</t>
  </si>
  <si>
    <t>富津市</t>
  </si>
  <si>
    <t>志木市</t>
  </si>
  <si>
    <t>那須町</t>
  </si>
  <si>
    <t>坂東市</t>
  </si>
  <si>
    <t>北塩原村</t>
  </si>
  <si>
    <t>真室川町</t>
  </si>
  <si>
    <t>羽後町</t>
  </si>
  <si>
    <t>松島町</t>
  </si>
  <si>
    <t>大槌町</t>
  </si>
  <si>
    <t>野辺地町</t>
  </si>
  <si>
    <t>千歳市</t>
  </si>
  <si>
    <t>北谷町</t>
  </si>
  <si>
    <t>長島町</t>
  </si>
  <si>
    <t>美郷町</t>
  </si>
  <si>
    <t>うきは市</t>
  </si>
  <si>
    <t>いの町</t>
  </si>
  <si>
    <t>つるぎ町</t>
  </si>
  <si>
    <t>神石高原町</t>
  </si>
  <si>
    <t>奈義町</t>
  </si>
  <si>
    <t>白浜町</t>
  </si>
  <si>
    <t>高取町</t>
  </si>
  <si>
    <t>丹波市</t>
  </si>
  <si>
    <t>羽曳野市</t>
  </si>
  <si>
    <t>南山城村</t>
  </si>
  <si>
    <t>玉城町</t>
  </si>
  <si>
    <t>大府市</t>
  </si>
  <si>
    <t>牧之原市</t>
  </si>
  <si>
    <t>笠松町</t>
  </si>
  <si>
    <t>南相木村</t>
  </si>
  <si>
    <t>山中湖村</t>
  </si>
  <si>
    <t>田上町</t>
  </si>
  <si>
    <t>二宮町</t>
  </si>
  <si>
    <t>江戸川区</t>
  </si>
  <si>
    <t>君津市</t>
  </si>
  <si>
    <t>朝霞市</t>
  </si>
  <si>
    <t>草津町</t>
  </si>
  <si>
    <t>高根沢町</t>
  </si>
  <si>
    <t>筑西市</t>
  </si>
  <si>
    <t>南会津町</t>
  </si>
  <si>
    <t>舟形町</t>
  </si>
  <si>
    <t>山元町</t>
  </si>
  <si>
    <t>住田町</t>
  </si>
  <si>
    <t>中泊町</t>
  </si>
  <si>
    <t>根室市</t>
  </si>
  <si>
    <t>嘉手納町</t>
  </si>
  <si>
    <t>さつま町</t>
  </si>
  <si>
    <t>椎葉村</t>
  </si>
  <si>
    <t>南小国町</t>
  </si>
  <si>
    <t>福津市</t>
  </si>
  <si>
    <t>大川村</t>
  </si>
  <si>
    <t>上板町</t>
  </si>
  <si>
    <t>世羅町</t>
  </si>
  <si>
    <t>勝央町</t>
  </si>
  <si>
    <t>日高川町</t>
  </si>
  <si>
    <t>御杖村</t>
  </si>
  <si>
    <t>養父市</t>
  </si>
  <si>
    <t>柏原市</t>
  </si>
  <si>
    <t>精華町</t>
  </si>
  <si>
    <t>大台町</t>
  </si>
  <si>
    <t>東海市</t>
  </si>
  <si>
    <t>伊豆の国市</t>
  </si>
  <si>
    <t>岐南町</t>
  </si>
  <si>
    <t>南牧村</t>
  </si>
  <si>
    <t>忍野村</t>
  </si>
  <si>
    <t>弥彦村</t>
  </si>
  <si>
    <t>大磯町</t>
  </si>
  <si>
    <t>葛飾区</t>
  </si>
  <si>
    <t>鎌ケ谷市</t>
    <phoneticPr fontId="7"/>
  </si>
  <si>
    <t>鎌ケ谷市</t>
    <phoneticPr fontId="7"/>
  </si>
  <si>
    <t>入間市</t>
  </si>
  <si>
    <t>嬬恋村</t>
  </si>
  <si>
    <t>塩谷町</t>
  </si>
  <si>
    <t>那珂市</t>
  </si>
  <si>
    <t>只見町</t>
  </si>
  <si>
    <t>最上町</t>
  </si>
  <si>
    <t>大潟村</t>
  </si>
  <si>
    <t>亘理町</t>
  </si>
  <si>
    <t>平泉町</t>
  </si>
  <si>
    <t>鶴田町</t>
  </si>
  <si>
    <t>三笠市</t>
  </si>
  <si>
    <t>読谷村</t>
  </si>
  <si>
    <t>十島村</t>
  </si>
  <si>
    <t>諸塚村</t>
  </si>
  <si>
    <t>菊陽町</t>
  </si>
  <si>
    <t>新上五島町</t>
  </si>
  <si>
    <t>古賀市</t>
  </si>
  <si>
    <t>土佐町</t>
  </si>
  <si>
    <t>板野町</t>
  </si>
  <si>
    <t>大崎上島町</t>
  </si>
  <si>
    <t>鏡野町</t>
  </si>
  <si>
    <t>みなべ町</t>
  </si>
  <si>
    <t>曽爾村</t>
  </si>
  <si>
    <t>箕面市</t>
  </si>
  <si>
    <t>和束町</t>
  </si>
  <si>
    <t>新城市</t>
  </si>
  <si>
    <t>菊川市</t>
  </si>
  <si>
    <t>海津市</t>
  </si>
  <si>
    <t>西桂町</t>
  </si>
  <si>
    <t>聖籠町</t>
  </si>
  <si>
    <t>寒川町</t>
  </si>
  <si>
    <t>足立区</t>
  </si>
  <si>
    <t>鴨川市</t>
  </si>
  <si>
    <t>戸田市</t>
  </si>
  <si>
    <t>長野原町</t>
  </si>
  <si>
    <t>野木町</t>
  </si>
  <si>
    <t>常陸大宮市</t>
  </si>
  <si>
    <t>檜枝岐村</t>
  </si>
  <si>
    <t>井川町</t>
  </si>
  <si>
    <t>丸森町</t>
  </si>
  <si>
    <t>金ケ崎町</t>
    <phoneticPr fontId="7"/>
  </si>
  <si>
    <t>板柳町</t>
  </si>
  <si>
    <t>名寄市</t>
  </si>
  <si>
    <t>伊江村</t>
  </si>
  <si>
    <t>三島村</t>
  </si>
  <si>
    <t>門川町</t>
  </si>
  <si>
    <t>大津町</t>
  </si>
  <si>
    <t>佐々町</t>
  </si>
  <si>
    <t>太良町</t>
  </si>
  <si>
    <t>太宰府市</t>
  </si>
  <si>
    <t>大豊町</t>
  </si>
  <si>
    <t>愛南町</t>
  </si>
  <si>
    <t>藍住町</t>
  </si>
  <si>
    <t>北広島町</t>
  </si>
  <si>
    <t>新庄村</t>
  </si>
  <si>
    <t>印南町</t>
  </si>
  <si>
    <t>田原本町</t>
  </si>
  <si>
    <t>加西市</t>
  </si>
  <si>
    <t>和泉市</t>
  </si>
  <si>
    <t>笠置町</t>
  </si>
  <si>
    <t>多気町</t>
  </si>
  <si>
    <t>稲沢市</t>
  </si>
  <si>
    <t>御前崎市</t>
  </si>
  <si>
    <t>下呂市</t>
  </si>
  <si>
    <t>小海町</t>
  </si>
  <si>
    <t>道志村</t>
  </si>
  <si>
    <t>胎内市</t>
  </si>
  <si>
    <t>葉山町</t>
  </si>
  <si>
    <t>練馬区</t>
  </si>
  <si>
    <t>我孫子市</t>
  </si>
  <si>
    <t>蕨市</t>
  </si>
  <si>
    <t>中之条町</t>
  </si>
  <si>
    <t>壬生町</t>
  </si>
  <si>
    <t>守谷市</t>
  </si>
  <si>
    <t>下郷町</t>
  </si>
  <si>
    <t>大石田町</t>
  </si>
  <si>
    <t>八郎潟町</t>
  </si>
  <si>
    <t>西和賀町</t>
  </si>
  <si>
    <t>田舎館村</t>
  </si>
  <si>
    <t>士別市</t>
  </si>
  <si>
    <t>金武町</t>
  </si>
  <si>
    <t>姶良市</t>
  </si>
  <si>
    <t>都農町</t>
  </si>
  <si>
    <t>和水町</t>
  </si>
  <si>
    <t>小値賀町</t>
  </si>
  <si>
    <t>白石町</t>
  </si>
  <si>
    <t>宗像市</t>
  </si>
  <si>
    <t>本山町</t>
  </si>
  <si>
    <t>鬼北町</t>
  </si>
  <si>
    <t>北島町</t>
  </si>
  <si>
    <t>阿武町</t>
  </si>
  <si>
    <t>安芸太田町</t>
  </si>
  <si>
    <t>矢掛町</t>
  </si>
  <si>
    <t>隠岐の島町</t>
  </si>
  <si>
    <t>江府町</t>
  </si>
  <si>
    <t>由良町</t>
  </si>
  <si>
    <t>三宅町</t>
  </si>
  <si>
    <t>三田市</t>
  </si>
  <si>
    <t>大東市</t>
  </si>
  <si>
    <t>宇治田原町</t>
  </si>
  <si>
    <t>多賀町</t>
  </si>
  <si>
    <t>川越町</t>
  </si>
  <si>
    <t>小牧市</t>
  </si>
  <si>
    <t>伊豆市</t>
  </si>
  <si>
    <t>郡上市</t>
  </si>
  <si>
    <t>安曇野市</t>
  </si>
  <si>
    <t>昭和町</t>
  </si>
  <si>
    <t>能登町</t>
  </si>
  <si>
    <t>南魚沼市</t>
  </si>
  <si>
    <t>綾瀬市</t>
  </si>
  <si>
    <t>板橋区</t>
  </si>
  <si>
    <t>八千代市</t>
  </si>
  <si>
    <t>越谷市</t>
  </si>
  <si>
    <t>甘楽町</t>
  </si>
  <si>
    <t>芳賀町</t>
  </si>
  <si>
    <t>潮来市</t>
  </si>
  <si>
    <t>天栄村</t>
  </si>
  <si>
    <t>大江町</t>
  </si>
  <si>
    <t>五城目町</t>
  </si>
  <si>
    <t>柴田町</t>
  </si>
  <si>
    <t>矢巾町</t>
  </si>
  <si>
    <t>大鰐町</t>
  </si>
  <si>
    <t>紋別市</t>
  </si>
  <si>
    <t>宜野座村</t>
  </si>
  <si>
    <t>伊佐市</t>
  </si>
  <si>
    <t>川南町</t>
  </si>
  <si>
    <t>玖珠町</t>
  </si>
  <si>
    <t>長洲町</t>
  </si>
  <si>
    <t>波佐見町</t>
  </si>
  <si>
    <t>江北町</t>
  </si>
  <si>
    <t>大野城市</t>
  </si>
  <si>
    <t>芸西村</t>
  </si>
  <si>
    <t>松野町</t>
  </si>
  <si>
    <t>松茂町</t>
  </si>
  <si>
    <t>平生町</t>
  </si>
  <si>
    <t>坂町</t>
  </si>
  <si>
    <t>里庄町</t>
  </si>
  <si>
    <t>知夫村</t>
  </si>
  <si>
    <t>日野町</t>
  </si>
  <si>
    <t>小野市</t>
  </si>
  <si>
    <t>松原市</t>
  </si>
  <si>
    <t>井手町</t>
  </si>
  <si>
    <t>甲良町</t>
  </si>
  <si>
    <t>朝日町</t>
  </si>
  <si>
    <t>江南市</t>
  </si>
  <si>
    <t>湖西市</t>
  </si>
  <si>
    <t>本巣市</t>
  </si>
  <si>
    <t>東御市</t>
  </si>
  <si>
    <t>富士川町</t>
  </si>
  <si>
    <t>穴水町</t>
  </si>
  <si>
    <t>魚沼市</t>
  </si>
  <si>
    <t>南足柄市</t>
  </si>
  <si>
    <t>荒川区</t>
  </si>
  <si>
    <t>流山市</t>
  </si>
  <si>
    <t>草加市</t>
  </si>
  <si>
    <t>市貝町</t>
  </si>
  <si>
    <t>鹿嶋市</t>
  </si>
  <si>
    <t>鏡石町</t>
  </si>
  <si>
    <t>八峰町</t>
  </si>
  <si>
    <t>村田町</t>
  </si>
  <si>
    <t>紫波町</t>
  </si>
  <si>
    <t>藤崎町</t>
  </si>
  <si>
    <t>赤平市</t>
  </si>
  <si>
    <t>恩納村</t>
  </si>
  <si>
    <t>南九州市</t>
  </si>
  <si>
    <t>木城町</t>
  </si>
  <si>
    <t>九重町</t>
  </si>
  <si>
    <t>南関町</t>
  </si>
  <si>
    <t>川棚町</t>
  </si>
  <si>
    <t>大町町</t>
  </si>
  <si>
    <t>春日市</t>
  </si>
  <si>
    <t>馬路村</t>
  </si>
  <si>
    <t>伊方町</t>
  </si>
  <si>
    <t>まんのう町</t>
  </si>
  <si>
    <t>海陽町</t>
  </si>
  <si>
    <t>田布施町</t>
  </si>
  <si>
    <t>熊野町</t>
  </si>
  <si>
    <t>早島町</t>
  </si>
  <si>
    <t>西ノ島町</t>
  </si>
  <si>
    <t>日南町</t>
  </si>
  <si>
    <t>安堵町</t>
  </si>
  <si>
    <t>川西市</t>
  </si>
  <si>
    <t>河内長野市</t>
  </si>
  <si>
    <t>久御山町</t>
  </si>
  <si>
    <t>豊郷町</t>
  </si>
  <si>
    <t>菰野町</t>
  </si>
  <si>
    <t>常滑市</t>
  </si>
  <si>
    <t>裾野市</t>
  </si>
  <si>
    <t>飛騨市</t>
  </si>
  <si>
    <t>千曲市</t>
  </si>
  <si>
    <t>若狭町</t>
  </si>
  <si>
    <t>中能登町</t>
  </si>
  <si>
    <t>佐渡市</t>
  </si>
  <si>
    <t>座間市</t>
  </si>
  <si>
    <t>北区</t>
  </si>
  <si>
    <t>市原市</t>
  </si>
  <si>
    <t>上尾市</t>
  </si>
  <si>
    <t>下仁田町</t>
  </si>
  <si>
    <t>茂木町</t>
  </si>
  <si>
    <t>ひたちなか市</t>
  </si>
  <si>
    <t>大玉村</t>
  </si>
  <si>
    <t>西川町</t>
  </si>
  <si>
    <t>三種町</t>
  </si>
  <si>
    <t>大河原町</t>
  </si>
  <si>
    <t>岩手町</t>
  </si>
  <si>
    <t>西目屋村</t>
  </si>
  <si>
    <t>江別市</t>
  </si>
  <si>
    <t>本部町</t>
  </si>
  <si>
    <t>奄美市</t>
  </si>
  <si>
    <t>西米良村</t>
  </si>
  <si>
    <t>日出町</t>
  </si>
  <si>
    <t>玉東町</t>
  </si>
  <si>
    <t>東彼杵町</t>
  </si>
  <si>
    <t>有田町</t>
  </si>
  <si>
    <t>筑紫野市</t>
  </si>
  <si>
    <t>北川村</t>
  </si>
  <si>
    <t>内子町</t>
  </si>
  <si>
    <t>多度津町</t>
  </si>
  <si>
    <t>美波町</t>
  </si>
  <si>
    <t>上関町</t>
  </si>
  <si>
    <t>海田町</t>
  </si>
  <si>
    <t>和気町</t>
  </si>
  <si>
    <t>海士町</t>
  </si>
  <si>
    <t>伯耆町</t>
  </si>
  <si>
    <t>有田川町</t>
  </si>
  <si>
    <t>斑鳩町</t>
  </si>
  <si>
    <t>高砂市</t>
  </si>
  <si>
    <t>寝屋川市</t>
  </si>
  <si>
    <t>大山崎町</t>
  </si>
  <si>
    <t>愛荘町</t>
  </si>
  <si>
    <t>東員町</t>
  </si>
  <si>
    <t>犬山市</t>
  </si>
  <si>
    <t>下田市</t>
  </si>
  <si>
    <t>瑞穂市</t>
  </si>
  <si>
    <t>佐久市</t>
  </si>
  <si>
    <t>身延町</t>
  </si>
  <si>
    <t>おおい町</t>
  </si>
  <si>
    <t>宝達志水町</t>
  </si>
  <si>
    <t>阿賀野市</t>
  </si>
  <si>
    <t>海老名市</t>
  </si>
  <si>
    <t>豊島区</t>
  </si>
  <si>
    <t>勝浦市</t>
  </si>
  <si>
    <t>深谷市</t>
  </si>
  <si>
    <t>神流町</t>
  </si>
  <si>
    <t>益子町</t>
  </si>
  <si>
    <t>つくば市</t>
  </si>
  <si>
    <t>川俣町</t>
  </si>
  <si>
    <t>河北町</t>
  </si>
  <si>
    <t>藤里町</t>
  </si>
  <si>
    <t>七ヶ宿町</t>
  </si>
  <si>
    <t>葛巻町</t>
  </si>
  <si>
    <t>深浦町</t>
  </si>
  <si>
    <t>芦別市</t>
  </si>
  <si>
    <t>今帰仁村</t>
  </si>
  <si>
    <t>志布志市</t>
  </si>
  <si>
    <t>新富町</t>
  </si>
  <si>
    <t>姫島村</t>
  </si>
  <si>
    <t>時津町</t>
  </si>
  <si>
    <t>玄海町</t>
  </si>
  <si>
    <t>小郡市</t>
  </si>
  <si>
    <t>安田町</t>
  </si>
  <si>
    <t>砥部町</t>
  </si>
  <si>
    <t>琴平町</t>
  </si>
  <si>
    <t>牟岐町</t>
  </si>
  <si>
    <t>和木町</t>
  </si>
  <si>
    <t>府中町</t>
  </si>
  <si>
    <t>浅口市</t>
  </si>
  <si>
    <t>吉賀町</t>
  </si>
  <si>
    <t>三郷町</t>
  </si>
  <si>
    <t>三木市</t>
  </si>
  <si>
    <t>富田林市</t>
  </si>
  <si>
    <t>木津川市</t>
  </si>
  <si>
    <t>竜王町</t>
  </si>
  <si>
    <t>木曽岬町</t>
  </si>
  <si>
    <t>蒲郡市</t>
  </si>
  <si>
    <t>袋井市</t>
  </si>
  <si>
    <t>山県市</t>
  </si>
  <si>
    <t>塩尻市</t>
  </si>
  <si>
    <t>早川町</t>
  </si>
  <si>
    <t>高浜町</t>
  </si>
  <si>
    <t>志賀町</t>
  </si>
  <si>
    <t>上越市</t>
  </si>
  <si>
    <t>伊勢原市</t>
  </si>
  <si>
    <t>杉並区</t>
  </si>
  <si>
    <t>柏市</t>
  </si>
  <si>
    <t>鴻巣市</t>
  </si>
  <si>
    <t>上野村</t>
  </si>
  <si>
    <t>上三川町</t>
  </si>
  <si>
    <t>牛久市</t>
  </si>
  <si>
    <t>国見町</t>
  </si>
  <si>
    <t>中山町</t>
  </si>
  <si>
    <t>上小阿仁村</t>
  </si>
  <si>
    <t>蔵王町</t>
  </si>
  <si>
    <t>雫石町</t>
  </si>
  <si>
    <t>鰺ヶ沢町</t>
    <phoneticPr fontId="7"/>
  </si>
  <si>
    <t>鰺ヶ沢町</t>
    <phoneticPr fontId="7"/>
  </si>
  <si>
    <t>美唄市</t>
  </si>
  <si>
    <t>東村</t>
  </si>
  <si>
    <t>南さつま市</t>
  </si>
  <si>
    <t>高鍋町</t>
  </si>
  <si>
    <t>国東市</t>
  </si>
  <si>
    <t>合志市</t>
  </si>
  <si>
    <t>長与町</t>
  </si>
  <si>
    <t>みやき町</t>
  </si>
  <si>
    <t>中間市</t>
  </si>
  <si>
    <t>田野町</t>
  </si>
  <si>
    <t>綾川町</t>
  </si>
  <si>
    <t>那賀町</t>
  </si>
  <si>
    <t>周防大島町</t>
  </si>
  <si>
    <t>江田島市</t>
  </si>
  <si>
    <t>美作市</t>
  </si>
  <si>
    <t>津和野町</t>
  </si>
  <si>
    <t>大山町</t>
  </si>
  <si>
    <t>湯浅町</t>
  </si>
  <si>
    <t>平群町</t>
  </si>
  <si>
    <t>宝塚市</t>
  </si>
  <si>
    <t>泉佐野市</t>
  </si>
  <si>
    <t>南丹市</t>
  </si>
  <si>
    <t>伊賀市</t>
  </si>
  <si>
    <t>西尾市</t>
  </si>
  <si>
    <t>御殿場市</t>
  </si>
  <si>
    <t>可児市</t>
  </si>
  <si>
    <t>茅野市</t>
  </si>
  <si>
    <t>市川三郷町</t>
  </si>
  <si>
    <t>内灘町</t>
  </si>
  <si>
    <t>入善町</t>
  </si>
  <si>
    <t>五泉市</t>
  </si>
  <si>
    <t>大和市</t>
  </si>
  <si>
    <t>中野区</t>
  </si>
  <si>
    <t>習志野市</t>
  </si>
  <si>
    <t>羽生市</t>
  </si>
  <si>
    <t>吉岡町</t>
  </si>
  <si>
    <t>下野市</t>
  </si>
  <si>
    <t>取手市</t>
  </si>
  <si>
    <t>桑折町</t>
  </si>
  <si>
    <t>山辺町</t>
  </si>
  <si>
    <t>小坂町</t>
  </si>
  <si>
    <t>富谷市</t>
    <rPh sb="2" eb="3">
      <t>シ</t>
    </rPh>
    <phoneticPr fontId="7"/>
  </si>
  <si>
    <t>滝沢市</t>
    <rPh sb="2" eb="3">
      <t>シ</t>
    </rPh>
    <phoneticPr fontId="6"/>
  </si>
  <si>
    <t>外ヶ浜町</t>
  </si>
  <si>
    <t>稚内市</t>
  </si>
  <si>
    <t>大宜味村</t>
  </si>
  <si>
    <t>いちき串木野市</t>
  </si>
  <si>
    <t>綾町</t>
  </si>
  <si>
    <t>由布市</t>
  </si>
  <si>
    <t>天草市</t>
  </si>
  <si>
    <t>南島原市</t>
  </si>
  <si>
    <t>上峰町</t>
  </si>
  <si>
    <t>豊前市</t>
  </si>
  <si>
    <t>奈半利町</t>
  </si>
  <si>
    <t>久万高原町</t>
  </si>
  <si>
    <t>宇多津町</t>
  </si>
  <si>
    <t>神山町</t>
  </si>
  <si>
    <t>山陽小野田市</t>
  </si>
  <si>
    <t>安芸高田市</t>
  </si>
  <si>
    <t>真庭市</t>
  </si>
  <si>
    <t>邑南町</t>
  </si>
  <si>
    <t>日吉津村</t>
  </si>
  <si>
    <t>高野町</t>
  </si>
  <si>
    <t>山添村</t>
  </si>
  <si>
    <t>西脇市</t>
  </si>
  <si>
    <t>八尾市</t>
  </si>
  <si>
    <t>京丹後市</t>
  </si>
  <si>
    <t>米原市</t>
  </si>
  <si>
    <t>志摩市</t>
  </si>
  <si>
    <t>安城市</t>
  </si>
  <si>
    <t>藤枝市</t>
  </si>
  <si>
    <t>各務原市</t>
  </si>
  <si>
    <t>飯山市</t>
  </si>
  <si>
    <t>中央市</t>
  </si>
  <si>
    <t>越前町</t>
  </si>
  <si>
    <t>津幡町</t>
  </si>
  <si>
    <t>立山町</t>
  </si>
  <si>
    <t>妙高市</t>
  </si>
  <si>
    <t>厚木市</t>
  </si>
  <si>
    <t>渋谷区</t>
  </si>
  <si>
    <t>旭市</t>
  </si>
  <si>
    <t>狭山市</t>
  </si>
  <si>
    <t>榛東村</t>
  </si>
  <si>
    <t>那須烏山市</t>
  </si>
  <si>
    <t>笠間市</t>
  </si>
  <si>
    <t>本宮市</t>
  </si>
  <si>
    <t>南陽市</t>
  </si>
  <si>
    <t>仙北市</t>
  </si>
  <si>
    <t>大崎市</t>
  </si>
  <si>
    <t>奥州市</t>
  </si>
  <si>
    <t>蓬田村</t>
  </si>
  <si>
    <t>苫小牧市</t>
  </si>
  <si>
    <t>国頭村</t>
  </si>
  <si>
    <t>霧島市</t>
  </si>
  <si>
    <t>国富町</t>
  </si>
  <si>
    <t>豊後大野市</t>
  </si>
  <si>
    <t>阿蘇市</t>
  </si>
  <si>
    <t>雲仙市</t>
  </si>
  <si>
    <t>基山町</t>
  </si>
  <si>
    <t>行橋市</t>
  </si>
  <si>
    <t>東洋町</t>
  </si>
  <si>
    <t>上島町</t>
  </si>
  <si>
    <t>直島町</t>
  </si>
  <si>
    <t>石井町</t>
  </si>
  <si>
    <t>周南市</t>
  </si>
  <si>
    <t>廿日市市</t>
  </si>
  <si>
    <t>赤磐市</t>
  </si>
  <si>
    <t>北栄町</t>
  </si>
  <si>
    <t>九度山町</t>
  </si>
  <si>
    <t>宇陀市</t>
  </si>
  <si>
    <t>赤穂市</t>
  </si>
  <si>
    <t>茨木市</t>
  </si>
  <si>
    <t>京田辺市</t>
  </si>
  <si>
    <t>東近江市</t>
  </si>
  <si>
    <t>いなべ市</t>
  </si>
  <si>
    <t>豊田市</t>
  </si>
  <si>
    <t>掛川市</t>
  </si>
  <si>
    <t>土岐市</t>
  </si>
  <si>
    <t>大町市</t>
  </si>
  <si>
    <t>甲州市</t>
  </si>
  <si>
    <t>南越前町</t>
  </si>
  <si>
    <t>川北町</t>
  </si>
  <si>
    <t>上市町</t>
  </si>
  <si>
    <t>糸魚川市</t>
  </si>
  <si>
    <t>秦野市</t>
  </si>
  <si>
    <t>世田谷区</t>
  </si>
  <si>
    <t>東金市</t>
  </si>
  <si>
    <t>春日部市</t>
  </si>
  <si>
    <t>みどり市</t>
  </si>
  <si>
    <t>さくら市</t>
  </si>
  <si>
    <t>北茨城市</t>
  </si>
  <si>
    <t>尾花沢市</t>
  </si>
  <si>
    <t>にかほ市</t>
  </si>
  <si>
    <t>東松島市</t>
  </si>
  <si>
    <t>八幡平市</t>
  </si>
  <si>
    <t>今別町</t>
  </si>
  <si>
    <t>留萌市</t>
  </si>
  <si>
    <t>南城市</t>
  </si>
  <si>
    <t>曽於市</t>
  </si>
  <si>
    <t>高原町</t>
  </si>
  <si>
    <t>宇佐市</t>
  </si>
  <si>
    <t>宇城市</t>
  </si>
  <si>
    <t>西海市</t>
  </si>
  <si>
    <t>吉野ヶ里町</t>
  </si>
  <si>
    <t>大川市</t>
  </si>
  <si>
    <t>香美市</t>
  </si>
  <si>
    <t>東温市</t>
  </si>
  <si>
    <t>三木町</t>
  </si>
  <si>
    <t>佐那河内村</t>
  </si>
  <si>
    <t>美祢市</t>
  </si>
  <si>
    <t>東広島市</t>
  </si>
  <si>
    <t>瀬戸内市</t>
  </si>
  <si>
    <t>川本町</t>
  </si>
  <si>
    <t>琴浦町</t>
  </si>
  <si>
    <t>かつらぎ町</t>
  </si>
  <si>
    <t>葛城市</t>
  </si>
  <si>
    <t>加古川市</t>
  </si>
  <si>
    <t>枚方市</t>
  </si>
  <si>
    <t>八幡市</t>
  </si>
  <si>
    <t>高島市</t>
  </si>
  <si>
    <t>熊野市</t>
  </si>
  <si>
    <t>刈谷市</t>
  </si>
  <si>
    <t>焼津市</t>
  </si>
  <si>
    <t>美濃加茂市</t>
  </si>
  <si>
    <t>中野市</t>
  </si>
  <si>
    <t>上野原市</t>
  </si>
  <si>
    <t>野々市市</t>
  </si>
  <si>
    <t>舟橋村</t>
  </si>
  <si>
    <t>燕市</t>
  </si>
  <si>
    <t>三浦市</t>
  </si>
  <si>
    <t>大田区</t>
  </si>
  <si>
    <t>佐倉市</t>
  </si>
  <si>
    <t>東松山市</t>
  </si>
  <si>
    <t>安中市</t>
  </si>
  <si>
    <t>那須塩原市</t>
  </si>
  <si>
    <t>高萩市</t>
  </si>
  <si>
    <t>南相馬市</t>
  </si>
  <si>
    <t>東根市</t>
  </si>
  <si>
    <t>北秋田市</t>
  </si>
  <si>
    <t>栗原市</t>
  </si>
  <si>
    <t>二戸市</t>
  </si>
  <si>
    <t>平内町</t>
  </si>
  <si>
    <t>網走市</t>
  </si>
  <si>
    <t>宮古島市</t>
  </si>
  <si>
    <t>日置市</t>
  </si>
  <si>
    <t>三股町</t>
  </si>
  <si>
    <t>杵築市</t>
  </si>
  <si>
    <t>上天草市</t>
  </si>
  <si>
    <t>五島市</t>
  </si>
  <si>
    <t>神埼市</t>
  </si>
  <si>
    <t>筑後市</t>
  </si>
  <si>
    <t>香南市</t>
  </si>
  <si>
    <t>西予市</t>
  </si>
  <si>
    <t>小豆島町</t>
  </si>
  <si>
    <t>上勝町</t>
  </si>
  <si>
    <t>柳井市</t>
  </si>
  <si>
    <t>大竹市</t>
  </si>
  <si>
    <t>備前市</t>
  </si>
  <si>
    <t>飯南町</t>
  </si>
  <si>
    <t>湯梨浜町</t>
  </si>
  <si>
    <t>紀美野町</t>
  </si>
  <si>
    <t>香芝市</t>
  </si>
  <si>
    <t>豊岡市</t>
  </si>
  <si>
    <t>守口市</t>
  </si>
  <si>
    <t>長岡京市</t>
  </si>
  <si>
    <t>湖南市</t>
  </si>
  <si>
    <t>鳥羽市</t>
  </si>
  <si>
    <t>碧南市</t>
  </si>
  <si>
    <t>磐田市</t>
  </si>
  <si>
    <t>恵那市</t>
  </si>
  <si>
    <t>駒ヶ根市</t>
  </si>
  <si>
    <t>笛吹市</t>
  </si>
  <si>
    <t>永平寺町</t>
  </si>
  <si>
    <t>能美市</t>
  </si>
  <si>
    <t>射水市</t>
  </si>
  <si>
    <t>村上市</t>
  </si>
  <si>
    <t>逗子市</t>
  </si>
  <si>
    <t>目黒区</t>
  </si>
  <si>
    <t>成田市</t>
  </si>
  <si>
    <t>本庄市</t>
  </si>
  <si>
    <t>富岡市</t>
  </si>
  <si>
    <t>矢板市</t>
  </si>
  <si>
    <t>常陸太田市</t>
  </si>
  <si>
    <t>田村市</t>
  </si>
  <si>
    <t>天童市</t>
  </si>
  <si>
    <t>大仙市</t>
  </si>
  <si>
    <t>登米市</t>
  </si>
  <si>
    <t>釜石市</t>
  </si>
  <si>
    <t>平川市</t>
  </si>
  <si>
    <t>岩見沢市</t>
  </si>
  <si>
    <t>うるま市</t>
  </si>
  <si>
    <t>薩摩川内市</t>
  </si>
  <si>
    <t>えびの市</t>
  </si>
  <si>
    <t>豊後高田市</t>
  </si>
  <si>
    <t>宇土市</t>
  </si>
  <si>
    <t>壱岐市</t>
  </si>
  <si>
    <t>嬉野市</t>
  </si>
  <si>
    <t>八女市</t>
  </si>
  <si>
    <t>四万十市</t>
  </si>
  <si>
    <t>四国中央市</t>
  </si>
  <si>
    <t>土庄町</t>
  </si>
  <si>
    <t>勝浦町</t>
  </si>
  <si>
    <t>長門市</t>
  </si>
  <si>
    <t>庄原市</t>
  </si>
  <si>
    <t>新見市</t>
  </si>
  <si>
    <t>奥出雲町</t>
  </si>
  <si>
    <t>三朝町</t>
  </si>
  <si>
    <t>岩出市</t>
  </si>
  <si>
    <t>生駒市</t>
  </si>
  <si>
    <t>相生市</t>
  </si>
  <si>
    <t>貝塚市</t>
  </si>
  <si>
    <t>向日市</t>
  </si>
  <si>
    <t>野洲市</t>
  </si>
  <si>
    <t>亀山市</t>
  </si>
  <si>
    <t>津島市</t>
  </si>
  <si>
    <t>富士市</t>
  </si>
  <si>
    <t>羽島市</t>
  </si>
  <si>
    <t>伊那市</t>
  </si>
  <si>
    <t>甲斐市</t>
  </si>
  <si>
    <t>坂井市</t>
  </si>
  <si>
    <t>白山市</t>
  </si>
  <si>
    <t>南砺市</t>
  </si>
  <si>
    <t>見附市</t>
  </si>
  <si>
    <t>茅ヶ崎市</t>
  </si>
  <si>
    <t>品川区</t>
  </si>
  <si>
    <t>茂原市</t>
  </si>
  <si>
    <t>加須市</t>
  </si>
  <si>
    <t>藤岡市</t>
  </si>
  <si>
    <t>大田原市</t>
  </si>
  <si>
    <t>常総市</t>
  </si>
  <si>
    <t>二本松市</t>
  </si>
  <si>
    <t>長井市</t>
  </si>
  <si>
    <t>潟上市</t>
  </si>
  <si>
    <t>岩沼市</t>
  </si>
  <si>
    <t>陸前高田市</t>
  </si>
  <si>
    <t>つがる市</t>
  </si>
  <si>
    <t>夕張市</t>
  </si>
  <si>
    <t>豊見城市</t>
  </si>
  <si>
    <t>垂水市</t>
  </si>
  <si>
    <t>西都市</t>
  </si>
  <si>
    <t>竹田市</t>
  </si>
  <si>
    <t>菊池市</t>
  </si>
  <si>
    <t>対馬市</t>
  </si>
  <si>
    <t>小城市</t>
  </si>
  <si>
    <t>柳川市</t>
  </si>
  <si>
    <t>土佐清水市</t>
  </si>
  <si>
    <t>伊予市</t>
  </si>
  <si>
    <t>三豊市</t>
  </si>
  <si>
    <t>三好市</t>
  </si>
  <si>
    <t>光市</t>
  </si>
  <si>
    <t>三次市</t>
  </si>
  <si>
    <t>高梁市</t>
  </si>
  <si>
    <t>雲南市</t>
  </si>
  <si>
    <t>八頭町</t>
  </si>
  <si>
    <t>紀の川市</t>
  </si>
  <si>
    <t>御所市</t>
  </si>
  <si>
    <t>伊丹市</t>
  </si>
  <si>
    <t>高槻市</t>
  </si>
  <si>
    <t>城陽市</t>
  </si>
  <si>
    <t>甲賀市</t>
  </si>
  <si>
    <t>尾鷲市</t>
  </si>
  <si>
    <t>豊川市</t>
  </si>
  <si>
    <t>島田市</t>
  </si>
  <si>
    <t>瑞浪市</t>
  </si>
  <si>
    <t>小諸市</t>
  </si>
  <si>
    <t>北杜市</t>
  </si>
  <si>
    <t>越前市</t>
  </si>
  <si>
    <t>かほく市</t>
  </si>
  <si>
    <t>小矢部市</t>
  </si>
  <si>
    <t>十日町市</t>
  </si>
  <si>
    <t>小田原市</t>
  </si>
  <si>
    <t>江東区</t>
  </si>
  <si>
    <t>野田市</t>
  </si>
  <si>
    <t>飯能市</t>
  </si>
  <si>
    <t>渋川市</t>
  </si>
  <si>
    <t>真岡市</t>
  </si>
  <si>
    <t>下妻市</t>
  </si>
  <si>
    <t>相馬市</t>
  </si>
  <si>
    <t>村山市</t>
  </si>
  <si>
    <t>由利本荘市</t>
  </si>
  <si>
    <t>多賀城市</t>
  </si>
  <si>
    <t>一関市</t>
  </si>
  <si>
    <t>むつ市</t>
  </si>
  <si>
    <t>北見市</t>
  </si>
  <si>
    <t>沖縄市</t>
  </si>
  <si>
    <t>西之表市</t>
  </si>
  <si>
    <t>串間市</t>
  </si>
  <si>
    <t>津久見市</t>
  </si>
  <si>
    <t>山鹿市</t>
  </si>
  <si>
    <t>松浦市</t>
  </si>
  <si>
    <t>鹿島市</t>
  </si>
  <si>
    <t>田川市</t>
  </si>
  <si>
    <t>宿毛市</t>
  </si>
  <si>
    <t>大洲市</t>
  </si>
  <si>
    <t>東かがわ市</t>
  </si>
  <si>
    <t>美馬市</t>
  </si>
  <si>
    <t>岩国市</t>
  </si>
  <si>
    <t>総社市</t>
  </si>
  <si>
    <t>江津市</t>
  </si>
  <si>
    <t>智頭町</t>
  </si>
  <si>
    <t>新宮市</t>
  </si>
  <si>
    <t>五條市</t>
  </si>
  <si>
    <t>芦屋市</t>
  </si>
  <si>
    <t>泉大津市</t>
  </si>
  <si>
    <t>亀岡市</t>
  </si>
  <si>
    <t>栗東市</t>
  </si>
  <si>
    <t>名張市</t>
  </si>
  <si>
    <t>春日井市</t>
  </si>
  <si>
    <t>伊東市</t>
  </si>
  <si>
    <t>美濃市</t>
  </si>
  <si>
    <t>須坂市</t>
  </si>
  <si>
    <t>南アルプス市</t>
  </si>
  <si>
    <t>あわら市</t>
  </si>
  <si>
    <t>羽咋市</t>
  </si>
  <si>
    <t>砺波市</t>
  </si>
  <si>
    <t>加茂市</t>
  </si>
  <si>
    <t>藤沢市</t>
  </si>
  <si>
    <t>墨田区</t>
  </si>
  <si>
    <t>松戸市</t>
  </si>
  <si>
    <t>所沢市</t>
  </si>
  <si>
    <t>館林市</t>
  </si>
  <si>
    <t>小山市</t>
  </si>
  <si>
    <t>龍ケ崎市</t>
    <phoneticPr fontId="7"/>
  </si>
  <si>
    <t>喜多方市</t>
  </si>
  <si>
    <t>上山市</t>
  </si>
  <si>
    <t>鹿角市</t>
  </si>
  <si>
    <t>角田市</t>
  </si>
  <si>
    <t>遠野市</t>
  </si>
  <si>
    <t>三沢市</t>
  </si>
  <si>
    <t>帯広市</t>
  </si>
  <si>
    <t>糸満市</t>
  </si>
  <si>
    <t>指宿市</t>
  </si>
  <si>
    <t>日向市</t>
  </si>
  <si>
    <t>臼杵市</t>
  </si>
  <si>
    <t>玉名市</t>
  </si>
  <si>
    <t>平戸市</t>
  </si>
  <si>
    <t>武雄市</t>
  </si>
  <si>
    <t>飯塚市</t>
  </si>
  <si>
    <t>須崎市</t>
  </si>
  <si>
    <t>西条市</t>
  </si>
  <si>
    <t>さぬき市</t>
  </si>
  <si>
    <t>阿波市</t>
  </si>
  <si>
    <t>下松市</t>
  </si>
  <si>
    <t>福山市</t>
  </si>
  <si>
    <t>井原市</t>
  </si>
  <si>
    <t>安来市</t>
  </si>
  <si>
    <t>若桜町</t>
  </si>
  <si>
    <t>田辺市</t>
  </si>
  <si>
    <t>桜井市</t>
  </si>
  <si>
    <t>洲本市</t>
  </si>
  <si>
    <t>吹田市</t>
  </si>
  <si>
    <t>宮津市</t>
  </si>
  <si>
    <t>守山市</t>
  </si>
  <si>
    <t>鈴鹿市</t>
  </si>
  <si>
    <t>半田市</t>
  </si>
  <si>
    <t>富士宮市</t>
  </si>
  <si>
    <t>中津川市</t>
  </si>
  <si>
    <t>諏訪市</t>
  </si>
  <si>
    <t>韮崎市</t>
  </si>
  <si>
    <t>鯖江市</t>
  </si>
  <si>
    <t>加賀市</t>
  </si>
  <si>
    <t>黒部市</t>
  </si>
  <si>
    <t>小千谷市</t>
  </si>
  <si>
    <t>鎌倉市</t>
  </si>
  <si>
    <t>台東区</t>
  </si>
  <si>
    <t>木更津市</t>
  </si>
  <si>
    <t>秩父市</t>
  </si>
  <si>
    <t>沼田市</t>
  </si>
  <si>
    <t>日光市</t>
  </si>
  <si>
    <t>結城市</t>
  </si>
  <si>
    <t>須賀川市</t>
  </si>
  <si>
    <t>寒河江市</t>
  </si>
  <si>
    <t>湯沢市</t>
  </si>
  <si>
    <t>名取市</t>
  </si>
  <si>
    <t>久慈市</t>
  </si>
  <si>
    <t>十和田市</t>
  </si>
  <si>
    <t>釧路市</t>
  </si>
  <si>
    <t>名護市</t>
  </si>
  <si>
    <t>出水市</t>
  </si>
  <si>
    <t>小林市</t>
  </si>
  <si>
    <t>佐伯市</t>
  </si>
  <si>
    <t>水俣市</t>
  </si>
  <si>
    <t>大村市</t>
  </si>
  <si>
    <t>伊万里市</t>
  </si>
  <si>
    <t>直方市</t>
  </si>
  <si>
    <t>土佐市</t>
  </si>
  <si>
    <t>新居浜市</t>
  </si>
  <si>
    <t>観音寺市</t>
  </si>
  <si>
    <t>吉野川市</t>
  </si>
  <si>
    <t>防府市</t>
  </si>
  <si>
    <t>尾道市</t>
  </si>
  <si>
    <t>笠岡市</t>
  </si>
  <si>
    <t>大田市</t>
  </si>
  <si>
    <t>岩美町</t>
  </si>
  <si>
    <t>御坊市</t>
  </si>
  <si>
    <t>橿原市</t>
  </si>
  <si>
    <t>西宮市</t>
  </si>
  <si>
    <t>池田市</t>
  </si>
  <si>
    <t>宇治市</t>
  </si>
  <si>
    <t>草津市</t>
  </si>
  <si>
    <t>桑名市</t>
  </si>
  <si>
    <t>瀬戸市</t>
  </si>
  <si>
    <t>三島市</t>
  </si>
  <si>
    <t>関市</t>
  </si>
  <si>
    <t>飯田市</t>
  </si>
  <si>
    <t>大月市</t>
  </si>
  <si>
    <t>勝山市</t>
  </si>
  <si>
    <t>珠洲市</t>
  </si>
  <si>
    <t>滑川市</t>
  </si>
  <si>
    <t>新発田市</t>
  </si>
  <si>
    <t>平塚市</t>
  </si>
  <si>
    <t>文京区</t>
  </si>
  <si>
    <t>館山市</t>
  </si>
  <si>
    <t>行田市</t>
  </si>
  <si>
    <t>太田市</t>
  </si>
  <si>
    <t>鹿沼市</t>
  </si>
  <si>
    <t>石岡市</t>
  </si>
  <si>
    <t>白河市</t>
  </si>
  <si>
    <t>新庄市</t>
  </si>
  <si>
    <t>男鹿市</t>
  </si>
  <si>
    <t>白石市</t>
  </si>
  <si>
    <t>北上市</t>
  </si>
  <si>
    <t>五所川原市</t>
  </si>
  <si>
    <t>室蘭市</t>
  </si>
  <si>
    <t>浦添市</t>
  </si>
  <si>
    <t>阿久根市</t>
  </si>
  <si>
    <t>日南市</t>
  </si>
  <si>
    <t>日田市</t>
  </si>
  <si>
    <t>荒尾市</t>
  </si>
  <si>
    <t>諫早市</t>
  </si>
  <si>
    <t>多久市</t>
  </si>
  <si>
    <t>久留米市</t>
  </si>
  <si>
    <t>南国市</t>
  </si>
  <si>
    <t>八幡浜市</t>
  </si>
  <si>
    <t>善通寺市</t>
  </si>
  <si>
    <t>阿南市</t>
  </si>
  <si>
    <t>萩市</t>
  </si>
  <si>
    <t>三原市</t>
  </si>
  <si>
    <t>玉野市</t>
  </si>
  <si>
    <t>益田市</t>
  </si>
  <si>
    <t>境港市</t>
  </si>
  <si>
    <t>有田市</t>
  </si>
  <si>
    <t>天理市</t>
  </si>
  <si>
    <t>明石市</t>
  </si>
  <si>
    <t>豊中市</t>
  </si>
  <si>
    <t>綾部市</t>
  </si>
  <si>
    <t>近江八幡市</t>
  </si>
  <si>
    <t>松阪市</t>
  </si>
  <si>
    <t>一宮市</t>
  </si>
  <si>
    <t>熱海市</t>
  </si>
  <si>
    <t>多治見市</t>
  </si>
  <si>
    <t>岡谷市</t>
  </si>
  <si>
    <t>山梨市</t>
  </si>
  <si>
    <t>大野市</t>
  </si>
  <si>
    <t>輪島市</t>
  </si>
  <si>
    <t>氷見市</t>
  </si>
  <si>
    <t>柏崎市</t>
  </si>
  <si>
    <t>横須賀市</t>
  </si>
  <si>
    <t>新宿区</t>
  </si>
  <si>
    <t>船橋市</t>
  </si>
  <si>
    <t>川口市</t>
  </si>
  <si>
    <t>伊勢崎市</t>
  </si>
  <si>
    <t>佐野市</t>
  </si>
  <si>
    <t>古河市</t>
  </si>
  <si>
    <t>いわき市</t>
  </si>
  <si>
    <t>酒田市</t>
  </si>
  <si>
    <t>大館市</t>
  </si>
  <si>
    <t>気仙沼市</t>
  </si>
  <si>
    <t>花巻市</t>
  </si>
  <si>
    <t>黒石市</t>
  </si>
  <si>
    <t>旭川市</t>
  </si>
  <si>
    <t>石垣市</t>
  </si>
  <si>
    <t>枕崎市</t>
  </si>
  <si>
    <t>延岡市</t>
  </si>
  <si>
    <t>中津市</t>
  </si>
  <si>
    <t>人吉市</t>
  </si>
  <si>
    <t>島原市</t>
  </si>
  <si>
    <t>鳥栖市</t>
  </si>
  <si>
    <t>大牟田市</t>
  </si>
  <si>
    <t>安芸市</t>
  </si>
  <si>
    <t>宇和島市</t>
  </si>
  <si>
    <t>坂出市</t>
  </si>
  <si>
    <t>小松島市</t>
  </si>
  <si>
    <t>山口市</t>
  </si>
  <si>
    <t>竹原市</t>
  </si>
  <si>
    <t>津山市</t>
  </si>
  <si>
    <t>出雲市</t>
  </si>
  <si>
    <t>倉吉市</t>
  </si>
  <si>
    <t>橋本市</t>
  </si>
  <si>
    <t>大和郡山市</t>
  </si>
  <si>
    <t>尼崎市</t>
  </si>
  <si>
    <t>岸和田市</t>
  </si>
  <si>
    <t>舞鶴市</t>
  </si>
  <si>
    <t>長浜市</t>
  </si>
  <si>
    <t>伊勢市</t>
  </si>
  <si>
    <t>岡崎市</t>
  </si>
  <si>
    <t>沼津市</t>
  </si>
  <si>
    <t>高山市</t>
  </si>
  <si>
    <t>上田市</t>
  </si>
  <si>
    <t>都留市</t>
  </si>
  <si>
    <t>小浜市</t>
  </si>
  <si>
    <t>小松市</t>
  </si>
  <si>
    <t>魚津市</t>
  </si>
  <si>
    <t>三条市</t>
  </si>
  <si>
    <t>相模原市</t>
  </si>
  <si>
    <t>港区</t>
  </si>
  <si>
    <t>市川市</t>
  </si>
  <si>
    <t>熊谷市</t>
  </si>
  <si>
    <t>桐生市</t>
  </si>
  <si>
    <t>栃木市</t>
  </si>
  <si>
    <t>土浦市</t>
  </si>
  <si>
    <t>郡山市</t>
  </si>
  <si>
    <t>鶴岡市</t>
  </si>
  <si>
    <t>横手市</t>
  </si>
  <si>
    <t>塩竈市</t>
    <phoneticPr fontId="7"/>
  </si>
  <si>
    <t>大船渡市</t>
  </si>
  <si>
    <t>八戸市</t>
  </si>
  <si>
    <t>小樽市</t>
  </si>
  <si>
    <t>宜野湾市</t>
  </si>
  <si>
    <t>鹿屋市</t>
  </si>
  <si>
    <t>都城市</t>
  </si>
  <si>
    <t>別府市</t>
  </si>
  <si>
    <t>八代市</t>
  </si>
  <si>
    <t>佐世保市</t>
  </si>
  <si>
    <t>唐津市</t>
  </si>
  <si>
    <t>福岡市</t>
  </si>
  <si>
    <t>室戸市</t>
  </si>
  <si>
    <t>今治市</t>
  </si>
  <si>
    <t>丸亀市</t>
  </si>
  <si>
    <t>鳴門市</t>
  </si>
  <si>
    <t>宇部市</t>
  </si>
  <si>
    <t>呉市</t>
  </si>
  <si>
    <t>倉敷市</t>
  </si>
  <si>
    <t>浜田市</t>
  </si>
  <si>
    <t>米子市</t>
  </si>
  <si>
    <t>海南市</t>
  </si>
  <si>
    <t>大和高田市</t>
  </si>
  <si>
    <t>姫路市</t>
  </si>
  <si>
    <t>堺市</t>
  </si>
  <si>
    <t>福知山市</t>
  </si>
  <si>
    <t>彦根市</t>
  </si>
  <si>
    <t>四日市市</t>
  </si>
  <si>
    <t>豊橋市</t>
  </si>
  <si>
    <t>浜松市</t>
  </si>
  <si>
    <t>大垣市</t>
  </si>
  <si>
    <t>松本市</t>
  </si>
  <si>
    <t>富士吉田市</t>
  </si>
  <si>
    <t>敦賀市</t>
  </si>
  <si>
    <t>七尾市</t>
  </si>
  <si>
    <t>高岡市</t>
  </si>
  <si>
    <t>長岡市</t>
  </si>
  <si>
    <t>川崎市</t>
  </si>
  <si>
    <t>中央区</t>
  </si>
  <si>
    <t>銚子市</t>
  </si>
  <si>
    <t>川越市</t>
  </si>
  <si>
    <t>高崎市</t>
  </si>
  <si>
    <t>足利市</t>
  </si>
  <si>
    <t>日立市</t>
  </si>
  <si>
    <t>会津若松市</t>
  </si>
  <si>
    <t>米沢市</t>
  </si>
  <si>
    <t>能代市</t>
  </si>
  <si>
    <t>石巻市</t>
  </si>
  <si>
    <t>宮古市</t>
  </si>
  <si>
    <t>弘前市</t>
  </si>
  <si>
    <t>函館市</t>
  </si>
  <si>
    <t>那覇市</t>
  </si>
  <si>
    <t>鹿児島市</t>
  </si>
  <si>
    <t>宮崎市</t>
  </si>
  <si>
    <t>大分市</t>
  </si>
  <si>
    <t>熊本市</t>
  </si>
  <si>
    <t>長崎市</t>
  </si>
  <si>
    <t>佐賀市</t>
  </si>
  <si>
    <t>北九州市</t>
  </si>
  <si>
    <t>高知市</t>
  </si>
  <si>
    <t>松山市</t>
  </si>
  <si>
    <t>高松市</t>
  </si>
  <si>
    <t>徳島市</t>
  </si>
  <si>
    <t>下関市</t>
  </si>
  <si>
    <t>広島市</t>
  </si>
  <si>
    <t>岡山市</t>
  </si>
  <si>
    <t>松江市</t>
  </si>
  <si>
    <t>鳥取市</t>
  </si>
  <si>
    <t>和歌山市</t>
  </si>
  <si>
    <t>奈良市</t>
  </si>
  <si>
    <t>神戸市</t>
  </si>
  <si>
    <t>大阪市</t>
  </si>
  <si>
    <t>京都市</t>
  </si>
  <si>
    <t>大津市</t>
  </si>
  <si>
    <t>津市</t>
  </si>
  <si>
    <t>名古屋市</t>
  </si>
  <si>
    <t>静岡市</t>
  </si>
  <si>
    <t>岐阜市</t>
  </si>
  <si>
    <t>長野市</t>
  </si>
  <si>
    <t>甲府市</t>
  </si>
  <si>
    <t>福井市</t>
  </si>
  <si>
    <t>金沢市</t>
  </si>
  <si>
    <t>富山市</t>
  </si>
  <si>
    <t>新潟市</t>
  </si>
  <si>
    <t>横浜市</t>
  </si>
  <si>
    <t>千葉市</t>
  </si>
  <si>
    <t>さいたま市</t>
  </si>
  <si>
    <t>前橋市</t>
  </si>
  <si>
    <t>宇都宮市</t>
  </si>
  <si>
    <t>水戸市</t>
  </si>
  <si>
    <t>福島市</t>
  </si>
  <si>
    <t>山形市</t>
  </si>
  <si>
    <t>秋田市</t>
  </si>
  <si>
    <t>仙台市</t>
  </si>
  <si>
    <t>盛岡市</t>
  </si>
  <si>
    <t>青森市</t>
  </si>
  <si>
    <t>札幌市</t>
  </si>
  <si>
    <t>H29→H30</t>
    <phoneticPr fontId="17"/>
  </si>
  <si>
    <t>沖縄県</t>
    <rPh sb="0" eb="3">
      <t>オキナワケン</t>
    </rPh>
    <phoneticPr fontId="7"/>
  </si>
  <si>
    <t>鹿児島県</t>
    <rPh sb="0" eb="4">
      <t>カゴシマケン</t>
    </rPh>
    <phoneticPr fontId="7"/>
  </si>
  <si>
    <t>宮崎県</t>
    <rPh sb="0" eb="2">
      <t>ミヤザキ</t>
    </rPh>
    <rPh sb="2" eb="3">
      <t>ケン</t>
    </rPh>
    <phoneticPr fontId="7"/>
  </si>
  <si>
    <t>大分県</t>
    <rPh sb="0" eb="3">
      <t>オオイタケン</t>
    </rPh>
    <phoneticPr fontId="7"/>
  </si>
  <si>
    <t>熊本県</t>
    <rPh sb="0" eb="3">
      <t>クマモトケン</t>
    </rPh>
    <phoneticPr fontId="7"/>
  </si>
  <si>
    <t>長崎県</t>
    <rPh sb="0" eb="3">
      <t>ナガサキケン</t>
    </rPh>
    <phoneticPr fontId="7"/>
  </si>
  <si>
    <t>佐賀県</t>
    <rPh sb="0" eb="3">
      <t>サガケン</t>
    </rPh>
    <phoneticPr fontId="7"/>
  </si>
  <si>
    <t>福岡県</t>
    <rPh sb="0" eb="3">
      <t>フクオカケン</t>
    </rPh>
    <phoneticPr fontId="7"/>
  </si>
  <si>
    <t>高知県</t>
    <rPh sb="0" eb="3">
      <t>コウチケン</t>
    </rPh>
    <phoneticPr fontId="7"/>
  </si>
  <si>
    <t>愛媛県</t>
    <rPh sb="0" eb="3">
      <t>エヒメケン</t>
    </rPh>
    <phoneticPr fontId="7"/>
  </si>
  <si>
    <t>香川県</t>
    <rPh sb="0" eb="3">
      <t>カガワケン</t>
    </rPh>
    <phoneticPr fontId="7"/>
  </si>
  <si>
    <t>徳島県</t>
    <rPh sb="0" eb="3">
      <t>トクシマケン</t>
    </rPh>
    <phoneticPr fontId="7"/>
  </si>
  <si>
    <t>山口県</t>
    <rPh sb="0" eb="3">
      <t>ヤマグチケン</t>
    </rPh>
    <phoneticPr fontId="7"/>
  </si>
  <si>
    <t>広島県</t>
    <rPh sb="0" eb="3">
      <t>ヒロシマケン</t>
    </rPh>
    <phoneticPr fontId="7"/>
  </si>
  <si>
    <t>岡山県</t>
    <rPh sb="0" eb="3">
      <t>オカヤマケン</t>
    </rPh>
    <phoneticPr fontId="7"/>
  </si>
  <si>
    <t>島根県</t>
    <rPh sb="0" eb="3">
      <t>シマネケン</t>
    </rPh>
    <phoneticPr fontId="7"/>
  </si>
  <si>
    <t>鳥取県</t>
    <rPh sb="0" eb="3">
      <t>トットリケン</t>
    </rPh>
    <phoneticPr fontId="7"/>
  </si>
  <si>
    <t>和歌山県</t>
    <rPh sb="0" eb="4">
      <t>ワカヤマケン</t>
    </rPh>
    <phoneticPr fontId="7"/>
  </si>
  <si>
    <t>奈良県</t>
    <rPh sb="0" eb="3">
      <t>ナラケン</t>
    </rPh>
    <phoneticPr fontId="7"/>
  </si>
  <si>
    <t>兵庫県</t>
    <rPh sb="0" eb="3">
      <t>ヒョウゴケン</t>
    </rPh>
    <phoneticPr fontId="7"/>
  </si>
  <si>
    <t>大阪府</t>
    <rPh sb="0" eb="3">
      <t>オオサカフ</t>
    </rPh>
    <phoneticPr fontId="7"/>
  </si>
  <si>
    <t>京都府</t>
    <rPh sb="0" eb="3">
      <t>キョウトフ</t>
    </rPh>
    <phoneticPr fontId="7"/>
  </si>
  <si>
    <t>滋賀県</t>
    <rPh sb="0" eb="3">
      <t>シガケン</t>
    </rPh>
    <phoneticPr fontId="7"/>
  </si>
  <si>
    <t>三重県</t>
    <rPh sb="0" eb="3">
      <t>ミエケン</t>
    </rPh>
    <phoneticPr fontId="7"/>
  </si>
  <si>
    <t>愛知県</t>
    <rPh sb="0" eb="3">
      <t>アイチケン</t>
    </rPh>
    <phoneticPr fontId="7"/>
  </si>
  <si>
    <t>静岡県</t>
    <rPh sb="0" eb="3">
      <t>シズオカケン</t>
    </rPh>
    <phoneticPr fontId="7"/>
  </si>
  <si>
    <t>岐阜県</t>
    <rPh sb="0" eb="3">
      <t>ギフケン</t>
    </rPh>
    <phoneticPr fontId="7"/>
  </si>
  <si>
    <t>長野県</t>
    <rPh sb="0" eb="3">
      <t>ナガノケン</t>
    </rPh>
    <phoneticPr fontId="7"/>
  </si>
  <si>
    <t>山梨県</t>
    <rPh sb="0" eb="3">
      <t>ヤマナシケン</t>
    </rPh>
    <phoneticPr fontId="7"/>
  </si>
  <si>
    <t>福井県</t>
    <rPh sb="0" eb="3">
      <t>フクイケン</t>
    </rPh>
    <phoneticPr fontId="7"/>
  </si>
  <si>
    <t>石川県</t>
    <rPh sb="0" eb="3">
      <t>イシカワケン</t>
    </rPh>
    <phoneticPr fontId="7"/>
  </si>
  <si>
    <t>富山県</t>
    <rPh sb="0" eb="3">
      <t>トヤマケン</t>
    </rPh>
    <phoneticPr fontId="7"/>
  </si>
  <si>
    <t>新潟県</t>
    <rPh sb="0" eb="3">
      <t>ニイガタケン</t>
    </rPh>
    <phoneticPr fontId="7"/>
  </si>
  <si>
    <t>神奈川県</t>
    <rPh sb="0" eb="4">
      <t>カナガワケン</t>
    </rPh>
    <phoneticPr fontId="7"/>
  </si>
  <si>
    <t>千葉県</t>
    <rPh sb="0" eb="3">
      <t>チバケン</t>
    </rPh>
    <phoneticPr fontId="7"/>
  </si>
  <si>
    <t>埼玉県</t>
    <rPh sb="0" eb="3">
      <t>サイタマケン</t>
    </rPh>
    <phoneticPr fontId="7"/>
  </si>
  <si>
    <t>群馬県</t>
    <rPh sb="0" eb="3">
      <t>グンマケン</t>
    </rPh>
    <phoneticPr fontId="7"/>
  </si>
  <si>
    <t>栃木県</t>
    <rPh sb="0" eb="3">
      <t>トチギケン</t>
    </rPh>
    <phoneticPr fontId="7"/>
  </si>
  <si>
    <t>茨城県</t>
    <rPh sb="0" eb="3">
      <t>イバラキケン</t>
    </rPh>
    <phoneticPr fontId="7"/>
  </si>
  <si>
    <t>福島県</t>
    <rPh sb="0" eb="3">
      <t>フクシマケン</t>
    </rPh>
    <phoneticPr fontId="7"/>
  </si>
  <si>
    <t>山形県</t>
    <rPh sb="0" eb="3">
      <t>ヤマガタケン</t>
    </rPh>
    <phoneticPr fontId="7"/>
  </si>
  <si>
    <t>秋田県</t>
    <rPh sb="0" eb="3">
      <t>アキタケン</t>
    </rPh>
    <phoneticPr fontId="7"/>
  </si>
  <si>
    <t>宮城県</t>
    <rPh sb="0" eb="3">
      <t>ミヤギケン</t>
    </rPh>
    <phoneticPr fontId="7"/>
  </si>
  <si>
    <t>岩手県</t>
    <rPh sb="0" eb="3">
      <t>イワテケン</t>
    </rPh>
    <phoneticPr fontId="7"/>
  </si>
  <si>
    <t>青森県</t>
    <rPh sb="0" eb="3">
      <t>アオモリケン</t>
    </rPh>
    <phoneticPr fontId="7"/>
  </si>
  <si>
    <t>北海道</t>
    <rPh sb="0" eb="3">
      <t>ホッカイドウ</t>
    </rPh>
    <phoneticPr fontId="7"/>
  </si>
  <si>
    <t>長崎市</t>
    <rPh sb="0" eb="3">
      <t>ナガサキシ</t>
    </rPh>
    <phoneticPr fontId="7"/>
  </si>
  <si>
    <t>長崎県</t>
    <rPh sb="0" eb="3">
      <t>ナガサキケン</t>
    </rPh>
    <phoneticPr fontId="7"/>
  </si>
  <si>
    <t>3/100地域</t>
    <rPh sb="5" eb="7">
      <t>チイキ</t>
    </rPh>
    <phoneticPr fontId="7"/>
  </si>
  <si>
    <t>鳥栖市</t>
    <rPh sb="0" eb="3">
      <t>トスシ</t>
    </rPh>
    <phoneticPr fontId="7"/>
  </si>
  <si>
    <t>佐賀県</t>
    <rPh sb="0" eb="3">
      <t>サガケン</t>
    </rPh>
    <phoneticPr fontId="7"/>
  </si>
  <si>
    <t>久山町</t>
    <rPh sb="0" eb="3">
      <t>ヒサヤママチ</t>
    </rPh>
    <phoneticPr fontId="7"/>
  </si>
  <si>
    <t>福岡県</t>
    <rPh sb="0" eb="3">
      <t>フクオカケン</t>
    </rPh>
    <phoneticPr fontId="7"/>
  </si>
  <si>
    <t>須惠町</t>
    <rPh sb="0" eb="3">
      <t>スエマチ</t>
    </rPh>
    <phoneticPr fontId="7"/>
  </si>
  <si>
    <t>篠栗町</t>
    <rPh sb="0" eb="1">
      <t>シノ</t>
    </rPh>
    <rPh sb="1" eb="2">
      <t>クリ</t>
    </rPh>
    <rPh sb="2" eb="3">
      <t>マチ</t>
    </rPh>
    <phoneticPr fontId="7"/>
  </si>
  <si>
    <t>宇美町</t>
    <rPh sb="0" eb="3">
      <t>ウミマチ</t>
    </rPh>
    <phoneticPr fontId="7"/>
  </si>
  <si>
    <t>宮若市</t>
    <rPh sb="0" eb="3">
      <t>ミヤワカシ</t>
    </rPh>
    <phoneticPr fontId="7"/>
  </si>
  <si>
    <t>古賀市</t>
    <rPh sb="0" eb="3">
      <t>コガシ</t>
    </rPh>
    <phoneticPr fontId="7"/>
  </si>
  <si>
    <t>筑紫野市</t>
    <rPh sb="0" eb="4">
      <t>チクシノシ</t>
    </rPh>
    <phoneticPr fontId="7"/>
  </si>
  <si>
    <t>飯塚市</t>
    <rPh sb="0" eb="3">
      <t>イイヅカシ</t>
    </rPh>
    <phoneticPr fontId="7"/>
  </si>
  <si>
    <t>北九州市</t>
    <rPh sb="0" eb="4">
      <t>キタキュウシュウシ</t>
    </rPh>
    <phoneticPr fontId="7"/>
  </si>
  <si>
    <t>綾川町</t>
    <rPh sb="0" eb="2">
      <t>アヤカワ</t>
    </rPh>
    <rPh sb="2" eb="3">
      <t>チョウ</t>
    </rPh>
    <phoneticPr fontId="7"/>
  </si>
  <si>
    <t>香川県</t>
    <rPh sb="0" eb="3">
      <t>カガワケン</t>
    </rPh>
    <phoneticPr fontId="7"/>
  </si>
  <si>
    <t>三木町</t>
    <rPh sb="0" eb="3">
      <t>ミキチョウ</t>
    </rPh>
    <phoneticPr fontId="7"/>
  </si>
  <si>
    <t>さぬき市</t>
    <rPh sb="3" eb="4">
      <t>シ</t>
    </rPh>
    <phoneticPr fontId="7"/>
  </si>
  <si>
    <t>坂出市</t>
    <rPh sb="0" eb="3">
      <t>サカイデシ</t>
    </rPh>
    <phoneticPr fontId="7"/>
  </si>
  <si>
    <t>藍住町</t>
    <rPh sb="0" eb="2">
      <t>アイズミ</t>
    </rPh>
    <rPh sb="2" eb="3">
      <t>マチ</t>
    </rPh>
    <phoneticPr fontId="7"/>
  </si>
  <si>
    <t>徳島県</t>
    <rPh sb="0" eb="3">
      <t>トクシマケン</t>
    </rPh>
    <phoneticPr fontId="7"/>
  </si>
  <si>
    <t>北島町</t>
    <rPh sb="0" eb="2">
      <t>キタジマ</t>
    </rPh>
    <rPh sb="2" eb="3">
      <t>マチ</t>
    </rPh>
    <phoneticPr fontId="7"/>
  </si>
  <si>
    <t>松茂町</t>
    <rPh sb="0" eb="2">
      <t>マツシゲ</t>
    </rPh>
    <rPh sb="2" eb="3">
      <t>チョウ</t>
    </rPh>
    <phoneticPr fontId="7"/>
  </si>
  <si>
    <t>勝浦町</t>
    <rPh sb="0" eb="2">
      <t>カツウラ</t>
    </rPh>
    <rPh sb="2" eb="3">
      <t>マチ</t>
    </rPh>
    <phoneticPr fontId="7"/>
  </si>
  <si>
    <t>美馬市</t>
    <rPh sb="0" eb="3">
      <t>ミマシ</t>
    </rPh>
    <phoneticPr fontId="7"/>
  </si>
  <si>
    <t>阿南市</t>
    <rPh sb="0" eb="3">
      <t>アナンシ</t>
    </rPh>
    <phoneticPr fontId="7"/>
  </si>
  <si>
    <t>小松島市</t>
    <rPh sb="0" eb="4">
      <t>コマツシマシ</t>
    </rPh>
    <phoneticPr fontId="7"/>
  </si>
  <si>
    <t>鳴門市</t>
    <rPh sb="0" eb="3">
      <t>ナルトシ</t>
    </rPh>
    <phoneticPr fontId="7"/>
  </si>
  <si>
    <t>徳島市</t>
    <rPh sb="0" eb="3">
      <t>トクシマシ</t>
    </rPh>
    <phoneticPr fontId="7"/>
  </si>
  <si>
    <t>周南市</t>
    <rPh sb="0" eb="3">
      <t>シュウナンシ</t>
    </rPh>
    <phoneticPr fontId="7"/>
  </si>
  <si>
    <t>山口県</t>
    <rPh sb="0" eb="3">
      <t>ヤマグチケン</t>
    </rPh>
    <phoneticPr fontId="7"/>
  </si>
  <si>
    <t>岩国市</t>
    <rPh sb="0" eb="3">
      <t>イワクニシ</t>
    </rPh>
    <phoneticPr fontId="7"/>
  </si>
  <si>
    <t>坂町</t>
    <rPh sb="0" eb="2">
      <t>サカチョウ</t>
    </rPh>
    <phoneticPr fontId="7"/>
  </si>
  <si>
    <t>広島県</t>
    <rPh sb="0" eb="3">
      <t>ヒロシマケン</t>
    </rPh>
    <phoneticPr fontId="7"/>
  </si>
  <si>
    <t>海田町</t>
    <rPh sb="0" eb="3">
      <t>カイタチョウ</t>
    </rPh>
    <phoneticPr fontId="7"/>
  </si>
  <si>
    <t>世羅町</t>
    <rPh sb="0" eb="3">
      <t>セラチョウ</t>
    </rPh>
    <phoneticPr fontId="7"/>
  </si>
  <si>
    <t>安芸太田町</t>
    <rPh sb="0" eb="5">
      <t>アキオオタチョウ</t>
    </rPh>
    <phoneticPr fontId="7"/>
  </si>
  <si>
    <t>熊野町</t>
    <rPh sb="0" eb="3">
      <t>クマノチョウ</t>
    </rPh>
    <phoneticPr fontId="7"/>
  </si>
  <si>
    <t>安芸高田市</t>
    <rPh sb="0" eb="2">
      <t>アキ</t>
    </rPh>
    <rPh sb="2" eb="5">
      <t>タカダシ</t>
    </rPh>
    <phoneticPr fontId="7"/>
  </si>
  <si>
    <t>廿日市市</t>
    <rPh sb="0" eb="4">
      <t>ハツカイチシ</t>
    </rPh>
    <phoneticPr fontId="7"/>
  </si>
  <si>
    <t>東広島市</t>
    <rPh sb="0" eb="4">
      <t>ヒガシヒロシマシ</t>
    </rPh>
    <phoneticPr fontId="7"/>
  </si>
  <si>
    <t>三原市</t>
    <rPh sb="0" eb="3">
      <t>ミハラシ</t>
    </rPh>
    <phoneticPr fontId="7"/>
  </si>
  <si>
    <t>竹原市</t>
    <rPh sb="0" eb="3">
      <t>タケハラシ</t>
    </rPh>
    <phoneticPr fontId="7"/>
  </si>
  <si>
    <t>呉市</t>
    <rPh sb="0" eb="2">
      <t>クレシ</t>
    </rPh>
    <phoneticPr fontId="7"/>
  </si>
  <si>
    <t>備前市</t>
    <rPh sb="0" eb="3">
      <t>ビゼンシ</t>
    </rPh>
    <phoneticPr fontId="7"/>
  </si>
  <si>
    <t>岡山県</t>
    <rPh sb="0" eb="3">
      <t>オカヤマケン</t>
    </rPh>
    <phoneticPr fontId="7"/>
  </si>
  <si>
    <t>玉野市</t>
    <rPh sb="0" eb="3">
      <t>タマノシ</t>
    </rPh>
    <phoneticPr fontId="7"/>
  </si>
  <si>
    <t>岡山市</t>
    <rPh sb="0" eb="3">
      <t>オカヤマシ</t>
    </rPh>
    <phoneticPr fontId="7"/>
  </si>
  <si>
    <t>明日香村</t>
    <rPh sb="0" eb="4">
      <t>アスカムラ</t>
    </rPh>
    <phoneticPr fontId="7"/>
  </si>
  <si>
    <t>奈良県</t>
    <rPh sb="0" eb="3">
      <t>ナラケン</t>
    </rPh>
    <phoneticPr fontId="7"/>
  </si>
  <si>
    <t>曽爾村</t>
    <rPh sb="0" eb="2">
      <t>ソニ</t>
    </rPh>
    <rPh sb="2" eb="3">
      <t>ムラ</t>
    </rPh>
    <phoneticPr fontId="7"/>
  </si>
  <si>
    <t>山添村</t>
    <rPh sb="0" eb="3">
      <t>ヤマゾエムラ</t>
    </rPh>
    <phoneticPr fontId="7"/>
  </si>
  <si>
    <t>吉野町</t>
    <rPh sb="0" eb="3">
      <t>ヨシノチョウ</t>
    </rPh>
    <phoneticPr fontId="7"/>
  </si>
  <si>
    <t>高取町</t>
    <rPh sb="0" eb="2">
      <t>タカトリ</t>
    </rPh>
    <rPh sb="2" eb="3">
      <t>マチ</t>
    </rPh>
    <phoneticPr fontId="7"/>
  </si>
  <si>
    <t>田原本町</t>
    <rPh sb="0" eb="2">
      <t>タワラ</t>
    </rPh>
    <rPh sb="2" eb="4">
      <t>ホンマチ</t>
    </rPh>
    <phoneticPr fontId="7"/>
  </si>
  <si>
    <t>三宅町</t>
    <rPh sb="0" eb="3">
      <t>ミヤケチョウ</t>
    </rPh>
    <phoneticPr fontId="7"/>
  </si>
  <si>
    <t>宇陀市</t>
    <rPh sb="0" eb="3">
      <t>ウダシ</t>
    </rPh>
    <phoneticPr fontId="7"/>
  </si>
  <si>
    <t>五條市</t>
    <rPh sb="0" eb="3">
      <t>ゴジョウシ</t>
    </rPh>
    <phoneticPr fontId="7"/>
  </si>
  <si>
    <t>桜井市</t>
    <rPh sb="0" eb="3">
      <t>サクライシ</t>
    </rPh>
    <phoneticPr fontId="7"/>
  </si>
  <si>
    <t>播磨町</t>
    <rPh sb="0" eb="2">
      <t>ハリマ</t>
    </rPh>
    <rPh sb="2" eb="3">
      <t>マチ</t>
    </rPh>
    <phoneticPr fontId="7"/>
  </si>
  <si>
    <t>兵庫県</t>
    <rPh sb="0" eb="3">
      <t>ヒョウゴケン</t>
    </rPh>
    <phoneticPr fontId="7"/>
  </si>
  <si>
    <t>稲美町</t>
    <rPh sb="0" eb="1">
      <t>イネ</t>
    </rPh>
    <rPh sb="1" eb="2">
      <t>ビ</t>
    </rPh>
    <rPh sb="2" eb="3">
      <t>マチ</t>
    </rPh>
    <phoneticPr fontId="7"/>
  </si>
  <si>
    <t>加東市</t>
    <rPh sb="0" eb="3">
      <t>カトウシ</t>
    </rPh>
    <phoneticPr fontId="7"/>
  </si>
  <si>
    <t>加西市</t>
    <rPh sb="0" eb="1">
      <t>カ</t>
    </rPh>
    <rPh sb="1" eb="2">
      <t>ニシ</t>
    </rPh>
    <rPh sb="2" eb="3">
      <t>シ</t>
    </rPh>
    <phoneticPr fontId="7"/>
  </si>
  <si>
    <t>小野市</t>
    <rPh sb="0" eb="3">
      <t>オノシ</t>
    </rPh>
    <phoneticPr fontId="7"/>
  </si>
  <si>
    <t>三木市</t>
    <rPh sb="0" eb="3">
      <t>ミキシ</t>
    </rPh>
    <phoneticPr fontId="7"/>
  </si>
  <si>
    <t>加古川市</t>
    <rPh sb="0" eb="4">
      <t>カコガワシ</t>
    </rPh>
    <phoneticPr fontId="7"/>
  </si>
  <si>
    <t>姫路市</t>
    <rPh sb="0" eb="3">
      <t>ヒメジシ</t>
    </rPh>
    <phoneticPr fontId="7"/>
  </si>
  <si>
    <t>南山城村</t>
    <rPh sb="0" eb="1">
      <t>ミナミ</t>
    </rPh>
    <rPh sb="1" eb="3">
      <t>ヤマシロ</t>
    </rPh>
    <rPh sb="3" eb="4">
      <t>ムラ</t>
    </rPh>
    <phoneticPr fontId="7"/>
  </si>
  <si>
    <t>京都府</t>
    <rPh sb="0" eb="3">
      <t>キョウトフ</t>
    </rPh>
    <phoneticPr fontId="7"/>
  </si>
  <si>
    <t>井手町</t>
    <rPh sb="0" eb="2">
      <t>イデ</t>
    </rPh>
    <phoneticPr fontId="7"/>
  </si>
  <si>
    <t>大山崎町</t>
    <rPh sb="0" eb="2">
      <t>オオヤマ</t>
    </rPh>
    <rPh sb="2" eb="3">
      <t>ザキ</t>
    </rPh>
    <rPh sb="3" eb="4">
      <t>マチ</t>
    </rPh>
    <phoneticPr fontId="7"/>
  </si>
  <si>
    <t>多賀町</t>
    <rPh sb="0" eb="2">
      <t>タガ</t>
    </rPh>
    <rPh sb="2" eb="3">
      <t>マチ</t>
    </rPh>
    <phoneticPr fontId="7"/>
  </si>
  <si>
    <t>滋賀県</t>
    <rPh sb="0" eb="3">
      <t>シガケン</t>
    </rPh>
    <phoneticPr fontId="7"/>
  </si>
  <si>
    <t>愛荘町</t>
    <rPh sb="0" eb="1">
      <t>アイ</t>
    </rPh>
    <rPh sb="1" eb="2">
      <t>ソウ</t>
    </rPh>
    <rPh sb="2" eb="3">
      <t>マチ</t>
    </rPh>
    <phoneticPr fontId="7"/>
  </si>
  <si>
    <t>竜王町</t>
    <rPh sb="0" eb="2">
      <t>リュウオウ</t>
    </rPh>
    <rPh sb="2" eb="3">
      <t>マチ</t>
    </rPh>
    <phoneticPr fontId="7"/>
  </si>
  <si>
    <t>日野町</t>
    <rPh sb="0" eb="2">
      <t>ヒノ</t>
    </rPh>
    <rPh sb="2" eb="3">
      <t>マチ</t>
    </rPh>
    <phoneticPr fontId="7"/>
  </si>
  <si>
    <t>米原市</t>
    <rPh sb="0" eb="3">
      <t>マイバラシ</t>
    </rPh>
    <phoneticPr fontId="7"/>
  </si>
  <si>
    <t>東近江市</t>
    <rPh sb="0" eb="4">
      <t>ヒガシオウミシ</t>
    </rPh>
    <phoneticPr fontId="7"/>
  </si>
  <si>
    <t>高島市</t>
    <rPh sb="0" eb="2">
      <t>タカシマ</t>
    </rPh>
    <rPh sb="2" eb="3">
      <t>シ</t>
    </rPh>
    <phoneticPr fontId="7"/>
  </si>
  <si>
    <t>湖南市</t>
    <rPh sb="0" eb="3">
      <t>コナンシ</t>
    </rPh>
    <phoneticPr fontId="7"/>
  </si>
  <si>
    <t>長浜市</t>
    <rPh sb="0" eb="3">
      <t>ナガハマシ</t>
    </rPh>
    <phoneticPr fontId="7"/>
  </si>
  <si>
    <t>川越町</t>
    <rPh sb="0" eb="2">
      <t>カワゴエ</t>
    </rPh>
    <rPh sb="2" eb="3">
      <t>マチ</t>
    </rPh>
    <phoneticPr fontId="7"/>
  </si>
  <si>
    <t>三重県</t>
    <rPh sb="0" eb="3">
      <t>ミエケン</t>
    </rPh>
    <phoneticPr fontId="7"/>
  </si>
  <si>
    <t>朝日町</t>
    <rPh sb="0" eb="2">
      <t>アサヒ</t>
    </rPh>
    <rPh sb="2" eb="3">
      <t>マチ</t>
    </rPh>
    <phoneticPr fontId="7"/>
  </si>
  <si>
    <t>菰野町</t>
    <rPh sb="0" eb="2">
      <t>コモノ</t>
    </rPh>
    <rPh sb="2" eb="3">
      <t>マチ</t>
    </rPh>
    <phoneticPr fontId="7"/>
  </si>
  <si>
    <t>東員町</t>
    <rPh sb="0" eb="2">
      <t>トウイン</t>
    </rPh>
    <rPh sb="2" eb="3">
      <t>マチ</t>
    </rPh>
    <phoneticPr fontId="7"/>
  </si>
  <si>
    <t>木曽岬町</t>
    <rPh sb="0" eb="2">
      <t>キソ</t>
    </rPh>
    <rPh sb="2" eb="3">
      <t>ミサキ</t>
    </rPh>
    <rPh sb="3" eb="4">
      <t>マチ</t>
    </rPh>
    <phoneticPr fontId="7"/>
  </si>
  <si>
    <t>伊賀市</t>
    <rPh sb="0" eb="3">
      <t>イガシ</t>
    </rPh>
    <phoneticPr fontId="7"/>
  </si>
  <si>
    <t>いなべ市</t>
    <rPh sb="3" eb="4">
      <t>シ</t>
    </rPh>
    <phoneticPr fontId="7"/>
  </si>
  <si>
    <t>名張市</t>
    <rPh sb="0" eb="3">
      <t>ナバリシ</t>
    </rPh>
    <phoneticPr fontId="7"/>
  </si>
  <si>
    <t>飛島村</t>
    <rPh sb="0" eb="3">
      <t>トビシマムラ</t>
    </rPh>
    <phoneticPr fontId="7"/>
  </si>
  <si>
    <t>愛知県</t>
    <rPh sb="0" eb="3">
      <t>アイチケン</t>
    </rPh>
    <phoneticPr fontId="7"/>
  </si>
  <si>
    <t>武豊町</t>
    <rPh sb="0" eb="2">
      <t>タケトヨ</t>
    </rPh>
    <rPh sb="2" eb="3">
      <t>マチ</t>
    </rPh>
    <phoneticPr fontId="7"/>
  </si>
  <si>
    <t>東浦町</t>
    <rPh sb="0" eb="2">
      <t>ヒガシウラ</t>
    </rPh>
    <rPh sb="2" eb="3">
      <t>マチ</t>
    </rPh>
    <phoneticPr fontId="7"/>
  </si>
  <si>
    <t>阿久比町</t>
    <phoneticPr fontId="7"/>
  </si>
  <si>
    <t>扶桑町</t>
    <rPh sb="0" eb="2">
      <t>フソウ</t>
    </rPh>
    <rPh sb="2" eb="3">
      <t>マチ</t>
    </rPh>
    <phoneticPr fontId="7"/>
  </si>
  <si>
    <t>大口町</t>
    <rPh sb="0" eb="2">
      <t>オオクチ</t>
    </rPh>
    <rPh sb="2" eb="3">
      <t>マチ</t>
    </rPh>
    <phoneticPr fontId="7"/>
  </si>
  <si>
    <t>新城市</t>
    <rPh sb="0" eb="2">
      <t>シンジョウ</t>
    </rPh>
    <rPh sb="2" eb="3">
      <t>シ</t>
    </rPh>
    <phoneticPr fontId="7"/>
  </si>
  <si>
    <t>小牧市</t>
    <rPh sb="0" eb="3">
      <t>コマキシ</t>
    </rPh>
    <phoneticPr fontId="7"/>
  </si>
  <si>
    <t>常滑市</t>
    <rPh sb="0" eb="3">
      <t>トコナメシ</t>
    </rPh>
    <phoneticPr fontId="7"/>
  </si>
  <si>
    <t>半田市</t>
    <rPh sb="0" eb="3">
      <t>ハンダシ</t>
    </rPh>
    <phoneticPr fontId="7"/>
  </si>
  <si>
    <t>一宮市</t>
    <rPh sb="0" eb="3">
      <t>イチノミヤシ</t>
    </rPh>
    <phoneticPr fontId="7"/>
  </si>
  <si>
    <t>豊橋市</t>
    <rPh sb="0" eb="3">
      <t>トヨハシシ</t>
    </rPh>
    <phoneticPr fontId="7"/>
  </si>
  <si>
    <t>森町</t>
    <rPh sb="0" eb="2">
      <t>モリマチ</t>
    </rPh>
    <phoneticPr fontId="7"/>
  </si>
  <si>
    <t>静岡県</t>
    <rPh sb="0" eb="3">
      <t>シズオカケン</t>
    </rPh>
    <phoneticPr fontId="7"/>
  </si>
  <si>
    <t>川根本町</t>
    <rPh sb="0" eb="2">
      <t>カワネ</t>
    </rPh>
    <rPh sb="2" eb="4">
      <t>ホンチョウ</t>
    </rPh>
    <phoneticPr fontId="7"/>
  </si>
  <si>
    <t>小山町</t>
    <rPh sb="0" eb="2">
      <t>オヤマ</t>
    </rPh>
    <rPh sb="2" eb="3">
      <t>マチ</t>
    </rPh>
    <phoneticPr fontId="7"/>
  </si>
  <si>
    <t>長泉町</t>
    <rPh sb="0" eb="2">
      <t>ナガイズミ</t>
    </rPh>
    <rPh sb="2" eb="3">
      <t>マチ</t>
    </rPh>
    <phoneticPr fontId="7"/>
  </si>
  <si>
    <t>清水町</t>
    <rPh sb="0" eb="3">
      <t>シミズマチ</t>
    </rPh>
    <phoneticPr fontId="7"/>
  </si>
  <si>
    <t>函南町</t>
    <rPh sb="0" eb="2">
      <t>カンナミ</t>
    </rPh>
    <rPh sb="2" eb="3">
      <t>チョウ</t>
    </rPh>
    <phoneticPr fontId="7"/>
  </si>
  <si>
    <t>湖西市</t>
    <rPh sb="0" eb="2">
      <t>コセイ</t>
    </rPh>
    <rPh sb="2" eb="3">
      <t>シ</t>
    </rPh>
    <phoneticPr fontId="7"/>
  </si>
  <si>
    <t>袋井市</t>
    <rPh sb="0" eb="3">
      <t>フクロイシ</t>
    </rPh>
    <phoneticPr fontId="7"/>
  </si>
  <si>
    <t>藤枝市</t>
    <rPh sb="0" eb="3">
      <t>フジエダシ</t>
    </rPh>
    <phoneticPr fontId="7"/>
  </si>
  <si>
    <t>掛川市</t>
    <rPh sb="0" eb="3">
      <t>カケガワシ</t>
    </rPh>
    <phoneticPr fontId="7"/>
  </si>
  <si>
    <t>焼津市</t>
    <rPh sb="0" eb="3">
      <t>ヤイヅシ</t>
    </rPh>
    <phoneticPr fontId="7"/>
  </si>
  <si>
    <t>富士市</t>
    <rPh sb="0" eb="3">
      <t>フジシ</t>
    </rPh>
    <phoneticPr fontId="7"/>
  </si>
  <si>
    <t>島田市</t>
    <rPh sb="0" eb="3">
      <t>シマダシ</t>
    </rPh>
    <phoneticPr fontId="7"/>
  </si>
  <si>
    <t>富士宮市</t>
    <rPh sb="0" eb="4">
      <t>フジノミヤシ</t>
    </rPh>
    <phoneticPr fontId="7"/>
  </si>
  <si>
    <t>三島市</t>
    <rPh sb="0" eb="3">
      <t>ミシマシ</t>
    </rPh>
    <phoneticPr fontId="7"/>
  </si>
  <si>
    <t>浜松市</t>
    <rPh sb="0" eb="3">
      <t>ハママツシ</t>
    </rPh>
    <phoneticPr fontId="7"/>
  </si>
  <si>
    <t>御嵩町</t>
    <rPh sb="0" eb="1">
      <t>オン</t>
    </rPh>
    <rPh sb="1" eb="2">
      <t>タカ</t>
    </rPh>
    <rPh sb="2" eb="3">
      <t>マチ</t>
    </rPh>
    <phoneticPr fontId="7"/>
  </si>
  <si>
    <t>岐阜県</t>
    <rPh sb="0" eb="3">
      <t>ギフケン</t>
    </rPh>
    <phoneticPr fontId="7"/>
  </si>
  <si>
    <t>八百津町</t>
    <rPh sb="0" eb="3">
      <t>ヤオツ</t>
    </rPh>
    <rPh sb="3" eb="4">
      <t>チョウ</t>
    </rPh>
    <phoneticPr fontId="7"/>
  </si>
  <si>
    <t>坂祝町</t>
    <rPh sb="0" eb="1">
      <t>サカ</t>
    </rPh>
    <rPh sb="1" eb="2">
      <t>イワ</t>
    </rPh>
    <rPh sb="2" eb="3">
      <t>マチ</t>
    </rPh>
    <phoneticPr fontId="7"/>
  </si>
  <si>
    <t>北方町</t>
    <rPh sb="0" eb="2">
      <t>ホッポウ</t>
    </rPh>
    <rPh sb="2" eb="3">
      <t>マチ</t>
    </rPh>
    <phoneticPr fontId="7"/>
  </si>
  <si>
    <t>安八町</t>
    <rPh sb="0" eb="1">
      <t>ヤス</t>
    </rPh>
    <rPh sb="1" eb="2">
      <t>ハチ</t>
    </rPh>
    <rPh sb="2" eb="3">
      <t>マチ</t>
    </rPh>
    <phoneticPr fontId="7"/>
  </si>
  <si>
    <t>神戸町</t>
    <rPh sb="0" eb="2">
      <t>コウベ</t>
    </rPh>
    <rPh sb="2" eb="3">
      <t>マチ</t>
    </rPh>
    <phoneticPr fontId="7"/>
  </si>
  <si>
    <t>笠松町</t>
    <rPh sb="0" eb="2">
      <t>カサマツ</t>
    </rPh>
    <rPh sb="2" eb="3">
      <t>マチ</t>
    </rPh>
    <phoneticPr fontId="7"/>
  </si>
  <si>
    <t>岐南町</t>
    <rPh sb="0" eb="2">
      <t>ギナン</t>
    </rPh>
    <rPh sb="2" eb="3">
      <t>チョウ</t>
    </rPh>
    <phoneticPr fontId="7"/>
  </si>
  <si>
    <t>本巣市</t>
    <rPh sb="0" eb="2">
      <t>モトス</t>
    </rPh>
    <rPh sb="2" eb="3">
      <t>シ</t>
    </rPh>
    <phoneticPr fontId="7"/>
  </si>
  <si>
    <t>瑞穂市</t>
    <rPh sb="0" eb="3">
      <t>ミズホシ</t>
    </rPh>
    <phoneticPr fontId="7"/>
  </si>
  <si>
    <t>可児市</t>
    <rPh sb="0" eb="2">
      <t>カニ</t>
    </rPh>
    <rPh sb="2" eb="3">
      <t>シ</t>
    </rPh>
    <phoneticPr fontId="7"/>
  </si>
  <si>
    <t>各務原市</t>
    <rPh sb="0" eb="4">
      <t>カガミハラシ</t>
    </rPh>
    <phoneticPr fontId="7"/>
  </si>
  <si>
    <t>土岐市</t>
    <rPh sb="0" eb="3">
      <t>トキシ</t>
    </rPh>
    <phoneticPr fontId="7"/>
  </si>
  <si>
    <t>美濃加茂市</t>
    <rPh sb="0" eb="5">
      <t>ミノカモシ</t>
    </rPh>
    <phoneticPr fontId="7"/>
  </si>
  <si>
    <t>羽島市</t>
    <rPh sb="0" eb="3">
      <t>ハシマシ</t>
    </rPh>
    <phoneticPr fontId="7"/>
  </si>
  <si>
    <t>関市</t>
    <rPh sb="0" eb="2">
      <t>セキシ</t>
    </rPh>
    <phoneticPr fontId="7"/>
  </si>
  <si>
    <t>多治見市</t>
    <rPh sb="0" eb="4">
      <t>タジミシ</t>
    </rPh>
    <phoneticPr fontId="7"/>
  </si>
  <si>
    <t>高山市</t>
    <rPh sb="0" eb="3">
      <t>タカヤマシ</t>
    </rPh>
    <phoneticPr fontId="7"/>
  </si>
  <si>
    <t>大垣市</t>
    <rPh sb="0" eb="3">
      <t>オオガキシ</t>
    </rPh>
    <phoneticPr fontId="7"/>
  </si>
  <si>
    <t>筑北村</t>
    <rPh sb="0" eb="1">
      <t>ツク</t>
    </rPh>
    <rPh sb="1" eb="3">
      <t>キタムラ</t>
    </rPh>
    <phoneticPr fontId="7"/>
  </si>
  <si>
    <t>長野県</t>
    <rPh sb="0" eb="3">
      <t>ナガノケン</t>
    </rPh>
    <phoneticPr fontId="7"/>
  </si>
  <si>
    <t>朝日村</t>
    <rPh sb="0" eb="2">
      <t>アサヒ</t>
    </rPh>
    <rPh sb="2" eb="3">
      <t>ムラ</t>
    </rPh>
    <phoneticPr fontId="7"/>
  </si>
  <si>
    <t>木祖村</t>
    <rPh sb="0" eb="3">
      <t>キソムラ</t>
    </rPh>
    <phoneticPr fontId="7"/>
  </si>
  <si>
    <t>大鹿村</t>
    <rPh sb="0" eb="2">
      <t>オオシカ</t>
    </rPh>
    <rPh sb="2" eb="3">
      <t>ムラ</t>
    </rPh>
    <phoneticPr fontId="7"/>
  </si>
  <si>
    <t>南箕輪村</t>
    <rPh sb="0" eb="4">
      <t>ミナミミノワムラ</t>
    </rPh>
    <phoneticPr fontId="7"/>
  </si>
  <si>
    <t>木曽町</t>
    <rPh sb="0" eb="3">
      <t>キソマチ</t>
    </rPh>
    <phoneticPr fontId="7"/>
  </si>
  <si>
    <t>箕輪町</t>
    <rPh sb="0" eb="3">
      <t>ミノワマチ</t>
    </rPh>
    <phoneticPr fontId="7"/>
  </si>
  <si>
    <t>辰野町</t>
    <rPh sb="0" eb="3">
      <t>タツノマチ</t>
    </rPh>
    <phoneticPr fontId="7"/>
  </si>
  <si>
    <t>下諏訪町</t>
    <rPh sb="0" eb="4">
      <t>シモスワマチ</t>
    </rPh>
    <phoneticPr fontId="7"/>
  </si>
  <si>
    <t>長和町</t>
    <rPh sb="0" eb="3">
      <t>ナガワマチ</t>
    </rPh>
    <phoneticPr fontId="7"/>
  </si>
  <si>
    <t>茅野市</t>
    <rPh sb="0" eb="3">
      <t>チノシ</t>
    </rPh>
    <phoneticPr fontId="7"/>
  </si>
  <si>
    <t>４級地</t>
  </si>
  <si>
    <t>大町市</t>
    <rPh sb="0" eb="3">
      <t>オオマチシ</t>
    </rPh>
    <phoneticPr fontId="7"/>
  </si>
  <si>
    <t>新庄村</t>
    <phoneticPr fontId="7"/>
  </si>
  <si>
    <t>伊那市</t>
    <rPh sb="0" eb="3">
      <t>イナシ</t>
    </rPh>
    <phoneticPr fontId="7"/>
  </si>
  <si>
    <t>白川村</t>
    <rPh sb="0" eb="3">
      <t>シラカワムラ</t>
    </rPh>
    <phoneticPr fontId="7"/>
  </si>
  <si>
    <t>諏訪市</t>
    <rPh sb="0" eb="3">
      <t>スワシ</t>
    </rPh>
    <phoneticPr fontId="7"/>
  </si>
  <si>
    <t>郡上市</t>
    <rPh sb="0" eb="3">
      <t>グジョウシ</t>
    </rPh>
    <phoneticPr fontId="7"/>
  </si>
  <si>
    <t>飯田市</t>
    <rPh sb="0" eb="3">
      <t>イイダシ</t>
    </rPh>
    <phoneticPr fontId="7"/>
  </si>
  <si>
    <t>飛騨市</t>
    <rPh sb="0" eb="2">
      <t>ヒダ</t>
    </rPh>
    <rPh sb="2" eb="3">
      <t>シ</t>
    </rPh>
    <phoneticPr fontId="7"/>
  </si>
  <si>
    <t>岡谷市</t>
    <rPh sb="0" eb="3">
      <t>オカヤシ</t>
    </rPh>
    <phoneticPr fontId="7"/>
  </si>
  <si>
    <t>上田市</t>
    <rPh sb="0" eb="3">
      <t>ウエダシ</t>
    </rPh>
    <phoneticPr fontId="7"/>
  </si>
  <si>
    <t>栄村</t>
    <phoneticPr fontId="7"/>
  </si>
  <si>
    <t>松本市</t>
    <rPh sb="0" eb="3">
      <t>マツモトシ</t>
    </rPh>
    <phoneticPr fontId="7"/>
  </si>
  <si>
    <t>飯綱町</t>
    <phoneticPr fontId="7"/>
  </si>
  <si>
    <t>長野市</t>
    <rPh sb="0" eb="3">
      <t>ナガノシ</t>
    </rPh>
    <phoneticPr fontId="7"/>
  </si>
  <si>
    <t>小川村</t>
    <phoneticPr fontId="7"/>
  </si>
  <si>
    <t>道志村</t>
    <rPh sb="0" eb="1">
      <t>ドウ</t>
    </rPh>
    <rPh sb="1" eb="2">
      <t>シ</t>
    </rPh>
    <rPh sb="2" eb="3">
      <t>ムラ</t>
    </rPh>
    <phoneticPr fontId="7"/>
  </si>
  <si>
    <t>山梨県</t>
    <rPh sb="0" eb="3">
      <t>ヤマナシケン</t>
    </rPh>
    <phoneticPr fontId="7"/>
  </si>
  <si>
    <t>信濃町</t>
    <phoneticPr fontId="7"/>
  </si>
  <si>
    <t>富士河口湖町</t>
    <rPh sb="0" eb="2">
      <t>フジ</t>
    </rPh>
    <rPh sb="2" eb="5">
      <t>カワグチコ</t>
    </rPh>
    <rPh sb="5" eb="6">
      <t>マチ</t>
    </rPh>
    <phoneticPr fontId="7"/>
  </si>
  <si>
    <t>野沢温泉村</t>
    <phoneticPr fontId="7"/>
  </si>
  <si>
    <t>昭和町</t>
    <rPh sb="0" eb="2">
      <t>ショウワ</t>
    </rPh>
    <rPh sb="2" eb="3">
      <t>マチ</t>
    </rPh>
    <phoneticPr fontId="7"/>
  </si>
  <si>
    <t>木島平村</t>
    <phoneticPr fontId="7"/>
  </si>
  <si>
    <t>南部町</t>
    <rPh sb="0" eb="2">
      <t>ナンブ</t>
    </rPh>
    <rPh sb="2" eb="3">
      <t>マチ</t>
    </rPh>
    <phoneticPr fontId="7"/>
  </si>
  <si>
    <t>山ノ内町</t>
    <phoneticPr fontId="7"/>
  </si>
  <si>
    <t>身延町</t>
    <rPh sb="0" eb="2">
      <t>ミノブ</t>
    </rPh>
    <rPh sb="2" eb="3">
      <t>マチ</t>
    </rPh>
    <phoneticPr fontId="7"/>
  </si>
  <si>
    <t>高山村</t>
    <phoneticPr fontId="7"/>
  </si>
  <si>
    <t>早川町</t>
    <rPh sb="0" eb="2">
      <t>ハヤカワ</t>
    </rPh>
    <rPh sb="2" eb="3">
      <t>マチ</t>
    </rPh>
    <phoneticPr fontId="7"/>
  </si>
  <si>
    <t>小布施町</t>
    <phoneticPr fontId="7"/>
  </si>
  <si>
    <t>市川三郷町</t>
    <rPh sb="0" eb="2">
      <t>イチカワ</t>
    </rPh>
    <rPh sb="2" eb="4">
      <t>ミサト</t>
    </rPh>
    <rPh sb="4" eb="5">
      <t>マチ</t>
    </rPh>
    <phoneticPr fontId="7"/>
  </si>
  <si>
    <t>坂城町</t>
    <phoneticPr fontId="7"/>
  </si>
  <si>
    <t>中央市</t>
    <rPh sb="0" eb="2">
      <t>チュウオウ</t>
    </rPh>
    <rPh sb="2" eb="3">
      <t>シ</t>
    </rPh>
    <phoneticPr fontId="7"/>
  </si>
  <si>
    <t>小谷村</t>
    <phoneticPr fontId="7"/>
  </si>
  <si>
    <t>上野原市</t>
    <rPh sb="0" eb="4">
      <t>ウエノハラシ</t>
    </rPh>
    <phoneticPr fontId="7"/>
  </si>
  <si>
    <t>白馬村</t>
    <phoneticPr fontId="7"/>
  </si>
  <si>
    <t>甲斐市</t>
    <rPh sb="0" eb="3">
      <t>カイシ</t>
    </rPh>
    <phoneticPr fontId="7"/>
  </si>
  <si>
    <t>松川村</t>
    <phoneticPr fontId="7"/>
  </si>
  <si>
    <t>北杜市</t>
    <rPh sb="0" eb="3">
      <t>ホクトシ</t>
    </rPh>
    <phoneticPr fontId="7"/>
  </si>
  <si>
    <t>池田町</t>
    <phoneticPr fontId="7"/>
  </si>
  <si>
    <t>南アルプス市</t>
    <rPh sb="0" eb="1">
      <t>ミナミ</t>
    </rPh>
    <rPh sb="5" eb="6">
      <t>シ</t>
    </rPh>
    <phoneticPr fontId="7"/>
  </si>
  <si>
    <t>福井市</t>
    <rPh sb="0" eb="3">
      <t>フクイシ</t>
    </rPh>
    <phoneticPr fontId="7"/>
  </si>
  <si>
    <t>福井県</t>
    <rPh sb="0" eb="3">
      <t>フクイケン</t>
    </rPh>
    <phoneticPr fontId="7"/>
  </si>
  <si>
    <t>内灘町</t>
    <rPh sb="0" eb="3">
      <t>ウチナダマチ</t>
    </rPh>
    <phoneticPr fontId="7"/>
  </si>
  <si>
    <t>石川県</t>
    <rPh sb="0" eb="3">
      <t>イシカワケン</t>
    </rPh>
    <phoneticPr fontId="7"/>
  </si>
  <si>
    <t>津幡町</t>
    <rPh sb="0" eb="3">
      <t>ツバタマチ</t>
    </rPh>
    <phoneticPr fontId="7"/>
  </si>
  <si>
    <t>金沢市</t>
    <rPh sb="0" eb="3">
      <t>カナザワシ</t>
    </rPh>
    <phoneticPr fontId="7"/>
  </si>
  <si>
    <t>舟橋村</t>
    <rPh sb="0" eb="3">
      <t>フナハシムラ</t>
    </rPh>
    <phoneticPr fontId="7"/>
  </si>
  <si>
    <t>富山県</t>
    <rPh sb="0" eb="3">
      <t>トヤマケン</t>
    </rPh>
    <phoneticPr fontId="7"/>
  </si>
  <si>
    <t>木曽町</t>
    <rPh sb="0" eb="2">
      <t>キソ</t>
    </rPh>
    <rPh sb="2" eb="3">
      <t>チョウ</t>
    </rPh>
    <phoneticPr fontId="7"/>
  </si>
  <si>
    <t>立山町</t>
    <rPh sb="0" eb="3">
      <t>タテヤママチ</t>
    </rPh>
    <phoneticPr fontId="7"/>
  </si>
  <si>
    <t>大桑村</t>
    <rPh sb="0" eb="3">
      <t>オオクワムラ</t>
    </rPh>
    <phoneticPr fontId="7"/>
  </si>
  <si>
    <t>上市町</t>
    <rPh sb="0" eb="3">
      <t>カミイチマチ</t>
    </rPh>
    <phoneticPr fontId="7"/>
  </si>
  <si>
    <t>王滝村</t>
    <rPh sb="0" eb="3">
      <t>オウタキムラ</t>
    </rPh>
    <phoneticPr fontId="7"/>
  </si>
  <si>
    <t>南砺市</t>
    <rPh sb="0" eb="3">
      <t>ナントシ</t>
    </rPh>
    <phoneticPr fontId="7"/>
  </si>
  <si>
    <t>富山市</t>
    <rPh sb="0" eb="3">
      <t>トヤマシ</t>
    </rPh>
    <phoneticPr fontId="7"/>
  </si>
  <si>
    <t>上松町</t>
    <rPh sb="0" eb="3">
      <t>カミマツチョウ</t>
    </rPh>
    <phoneticPr fontId="7"/>
  </si>
  <si>
    <t>新潟市</t>
    <rPh sb="0" eb="3">
      <t>ニイガタシ</t>
    </rPh>
    <phoneticPr fontId="7"/>
  </si>
  <si>
    <t>新潟県</t>
    <rPh sb="0" eb="3">
      <t>ニイガタケン</t>
    </rPh>
    <phoneticPr fontId="7"/>
  </si>
  <si>
    <t>箱根町</t>
    <rPh sb="0" eb="3">
      <t>ハコネマチ</t>
    </rPh>
    <phoneticPr fontId="7"/>
  </si>
  <si>
    <t>神奈川県</t>
    <rPh sb="0" eb="4">
      <t>カナガワケン</t>
    </rPh>
    <phoneticPr fontId="7"/>
  </si>
  <si>
    <t>売木村</t>
    <rPh sb="0" eb="1">
      <t>ウ</t>
    </rPh>
    <rPh sb="1" eb="2">
      <t>キ</t>
    </rPh>
    <rPh sb="2" eb="3">
      <t>ムラ</t>
    </rPh>
    <phoneticPr fontId="7"/>
  </si>
  <si>
    <t>瑞穂町</t>
    <rPh sb="0" eb="3">
      <t>ミズホマチ</t>
    </rPh>
    <phoneticPr fontId="7"/>
  </si>
  <si>
    <t>東京都</t>
    <rPh sb="0" eb="3">
      <t>トウキョウト</t>
    </rPh>
    <phoneticPr fontId="7"/>
  </si>
  <si>
    <t>下條村</t>
    <rPh sb="0" eb="3">
      <t>シモジョウムラ</t>
    </rPh>
    <phoneticPr fontId="7"/>
  </si>
  <si>
    <t>武蔵村山市</t>
    <rPh sb="0" eb="5">
      <t>ムサシムラヤマシ</t>
    </rPh>
    <phoneticPr fontId="7"/>
  </si>
  <si>
    <t>根羽村</t>
    <rPh sb="0" eb="1">
      <t>ネ</t>
    </rPh>
    <rPh sb="1" eb="2">
      <t>ハネ</t>
    </rPh>
    <rPh sb="2" eb="3">
      <t>ムラ</t>
    </rPh>
    <phoneticPr fontId="7"/>
  </si>
  <si>
    <t>大多喜町</t>
    <phoneticPr fontId="7"/>
  </si>
  <si>
    <t>千葉県</t>
    <rPh sb="0" eb="3">
      <t>チバケン</t>
    </rPh>
    <phoneticPr fontId="7"/>
  </si>
  <si>
    <t>平谷村</t>
    <rPh sb="0" eb="2">
      <t>ヒラタニ</t>
    </rPh>
    <rPh sb="2" eb="3">
      <t>ムラ</t>
    </rPh>
    <phoneticPr fontId="7"/>
  </si>
  <si>
    <t>芝山町</t>
    <rPh sb="0" eb="3">
      <t>シバヤママチ</t>
    </rPh>
    <phoneticPr fontId="7"/>
  </si>
  <si>
    <t>阿智村</t>
    <rPh sb="0" eb="3">
      <t>アチムラ</t>
    </rPh>
    <phoneticPr fontId="7"/>
  </si>
  <si>
    <t>九十九里町</t>
    <rPh sb="0" eb="5">
      <t>クジュウクリマチ</t>
    </rPh>
    <phoneticPr fontId="7"/>
  </si>
  <si>
    <t>宮田村</t>
    <rPh sb="0" eb="2">
      <t>ミヤタ</t>
    </rPh>
    <rPh sb="2" eb="3">
      <t>ムラ</t>
    </rPh>
    <phoneticPr fontId="7"/>
  </si>
  <si>
    <t>山武市</t>
    <rPh sb="0" eb="3">
      <t>サンムシ</t>
    </rPh>
    <phoneticPr fontId="7"/>
  </si>
  <si>
    <t>南箕輪村</t>
    <rPh sb="0" eb="1">
      <t>ミナミ</t>
    </rPh>
    <rPh sb="1" eb="3">
      <t>ミノワ</t>
    </rPh>
    <rPh sb="3" eb="4">
      <t>ムラ</t>
    </rPh>
    <phoneticPr fontId="7"/>
  </si>
  <si>
    <t>富里市</t>
    <rPh sb="0" eb="3">
      <t>トミサトシ</t>
    </rPh>
    <phoneticPr fontId="7"/>
  </si>
  <si>
    <t>飯島町</t>
    <rPh sb="0" eb="2">
      <t>イイジマ</t>
    </rPh>
    <rPh sb="2" eb="3">
      <t>マチ</t>
    </rPh>
    <phoneticPr fontId="7"/>
  </si>
  <si>
    <t>八街市</t>
    <rPh sb="0" eb="3">
      <t>ヤチマタシ</t>
    </rPh>
    <phoneticPr fontId="7"/>
  </si>
  <si>
    <t>鴨川市</t>
    <rPh sb="0" eb="3">
      <t>カモガワシ</t>
    </rPh>
    <phoneticPr fontId="7"/>
  </si>
  <si>
    <t>辰野町</t>
    <rPh sb="0" eb="2">
      <t>タツノ</t>
    </rPh>
    <rPh sb="2" eb="3">
      <t>チョウ</t>
    </rPh>
    <phoneticPr fontId="7"/>
  </si>
  <si>
    <t>吉見町</t>
    <rPh sb="0" eb="3">
      <t>ヨシミマチ</t>
    </rPh>
    <phoneticPr fontId="7"/>
  </si>
  <si>
    <t>埼玉県</t>
    <rPh sb="0" eb="3">
      <t>サイタマケン</t>
    </rPh>
    <phoneticPr fontId="7"/>
  </si>
  <si>
    <t>原村</t>
    <phoneticPr fontId="7"/>
  </si>
  <si>
    <t>嵐山町</t>
    <rPh sb="0" eb="2">
      <t>ランザン</t>
    </rPh>
    <rPh sb="2" eb="3">
      <t>マチ</t>
    </rPh>
    <phoneticPr fontId="7"/>
  </si>
  <si>
    <t>富士見町</t>
    <phoneticPr fontId="7"/>
  </si>
  <si>
    <t>越生町</t>
    <rPh sb="0" eb="1">
      <t>コシ</t>
    </rPh>
    <rPh sb="1" eb="2">
      <t>ナマ</t>
    </rPh>
    <rPh sb="2" eb="3">
      <t>マチ</t>
    </rPh>
    <phoneticPr fontId="7"/>
  </si>
  <si>
    <t>下諏訪町</t>
    <phoneticPr fontId="7"/>
  </si>
  <si>
    <t>毛呂山町</t>
    <rPh sb="0" eb="4">
      <t>モロヤママチ</t>
    </rPh>
    <phoneticPr fontId="7"/>
  </si>
  <si>
    <t>長和町</t>
    <phoneticPr fontId="7"/>
  </si>
  <si>
    <t>日高市</t>
    <rPh sb="0" eb="3">
      <t>ヒダカシ</t>
    </rPh>
    <phoneticPr fontId="7"/>
  </si>
  <si>
    <t>青木村</t>
    <phoneticPr fontId="7"/>
  </si>
  <si>
    <t>熊谷市</t>
    <rPh sb="0" eb="3">
      <t>クマガヤシ</t>
    </rPh>
    <phoneticPr fontId="7"/>
  </si>
  <si>
    <t>立科町</t>
    <phoneticPr fontId="7"/>
  </si>
  <si>
    <t>榛東村</t>
    <rPh sb="0" eb="1">
      <t>シン</t>
    </rPh>
    <rPh sb="1" eb="2">
      <t>ヒガシ</t>
    </rPh>
    <rPh sb="2" eb="3">
      <t>ムラ</t>
    </rPh>
    <phoneticPr fontId="7"/>
  </si>
  <si>
    <t>群馬県</t>
    <rPh sb="0" eb="3">
      <t>グンマケン</t>
    </rPh>
    <phoneticPr fontId="7"/>
  </si>
  <si>
    <t>御代田町</t>
    <phoneticPr fontId="7"/>
  </si>
  <si>
    <t>大泉町</t>
    <rPh sb="0" eb="3">
      <t>オオイズミマチ</t>
    </rPh>
    <phoneticPr fontId="7"/>
  </si>
  <si>
    <t>軽井沢町</t>
    <phoneticPr fontId="7"/>
  </si>
  <si>
    <t>千代田町</t>
    <rPh sb="0" eb="4">
      <t>チヨダマチ</t>
    </rPh>
    <phoneticPr fontId="7"/>
  </si>
  <si>
    <t>板倉町</t>
    <rPh sb="0" eb="3">
      <t>イタクラマチ</t>
    </rPh>
    <phoneticPr fontId="7"/>
  </si>
  <si>
    <t>玉村町</t>
    <rPh sb="0" eb="3">
      <t>タマムラマチ</t>
    </rPh>
    <phoneticPr fontId="7"/>
  </si>
  <si>
    <t>東吾妻町</t>
    <rPh sb="0" eb="1">
      <t>ヒガシ</t>
    </rPh>
    <rPh sb="1" eb="3">
      <t>アヅマ</t>
    </rPh>
    <rPh sb="3" eb="4">
      <t>マチ</t>
    </rPh>
    <phoneticPr fontId="7"/>
  </si>
  <si>
    <t>吉岡町</t>
    <rPh sb="0" eb="3">
      <t>ヨシオカマチ</t>
    </rPh>
    <phoneticPr fontId="7"/>
  </si>
  <si>
    <t>みどり市</t>
    <rPh sb="3" eb="4">
      <t>シ</t>
    </rPh>
    <phoneticPr fontId="7"/>
  </si>
  <si>
    <t>渋川市</t>
    <rPh sb="0" eb="3">
      <t>シブカワシ</t>
    </rPh>
    <phoneticPr fontId="7"/>
  </si>
  <si>
    <t>安曇野市</t>
    <rPh sb="0" eb="3">
      <t>アズミノ</t>
    </rPh>
    <rPh sb="3" eb="4">
      <t>シ</t>
    </rPh>
    <phoneticPr fontId="7"/>
  </si>
  <si>
    <t>沼田市</t>
    <rPh sb="0" eb="3">
      <t>ヌマタシ</t>
    </rPh>
    <phoneticPr fontId="7"/>
  </si>
  <si>
    <t>東御市</t>
    <rPh sb="0" eb="1">
      <t>ヒガシ</t>
    </rPh>
    <rPh sb="1" eb="2">
      <t>オン</t>
    </rPh>
    <rPh sb="2" eb="3">
      <t>シ</t>
    </rPh>
    <phoneticPr fontId="7"/>
  </si>
  <si>
    <t>太田市</t>
    <rPh sb="0" eb="3">
      <t>オオタシ</t>
    </rPh>
    <phoneticPr fontId="7"/>
  </si>
  <si>
    <t>千曲市</t>
    <rPh sb="0" eb="3">
      <t>チクマシ</t>
    </rPh>
    <phoneticPr fontId="7"/>
  </si>
  <si>
    <t>伊勢崎市</t>
    <rPh sb="0" eb="3">
      <t>イセサキ</t>
    </rPh>
    <rPh sb="3" eb="4">
      <t>シ</t>
    </rPh>
    <phoneticPr fontId="7"/>
  </si>
  <si>
    <t>佐久市</t>
    <rPh sb="0" eb="3">
      <t>サクシ</t>
    </rPh>
    <phoneticPr fontId="7"/>
  </si>
  <si>
    <t>桐生市</t>
    <rPh sb="0" eb="3">
      <t>キリュウシ</t>
    </rPh>
    <phoneticPr fontId="7"/>
  </si>
  <si>
    <t>塩尻市</t>
    <rPh sb="0" eb="3">
      <t>シオジリシ</t>
    </rPh>
    <phoneticPr fontId="7"/>
  </si>
  <si>
    <t>前橋市</t>
    <rPh sb="0" eb="3">
      <t>マエバシシ</t>
    </rPh>
    <phoneticPr fontId="7"/>
  </si>
  <si>
    <t>壬生町</t>
    <rPh sb="0" eb="3">
      <t>ミブマチ</t>
    </rPh>
    <phoneticPr fontId="7"/>
  </si>
  <si>
    <t>栃木県</t>
    <rPh sb="0" eb="3">
      <t>トチギケン</t>
    </rPh>
    <phoneticPr fontId="7"/>
  </si>
  <si>
    <t>飯山市</t>
    <rPh sb="0" eb="3">
      <t>イイヤマシ</t>
    </rPh>
    <phoneticPr fontId="7"/>
  </si>
  <si>
    <t>芳賀町</t>
    <rPh sb="0" eb="2">
      <t>ハガ</t>
    </rPh>
    <rPh sb="2" eb="3">
      <t>マチ</t>
    </rPh>
    <phoneticPr fontId="7"/>
  </si>
  <si>
    <t>上三川町</t>
    <rPh sb="0" eb="1">
      <t>ウエ</t>
    </rPh>
    <rPh sb="1" eb="3">
      <t>ミカワ</t>
    </rPh>
    <rPh sb="3" eb="4">
      <t>マチ</t>
    </rPh>
    <phoneticPr fontId="7"/>
  </si>
  <si>
    <t>中野市</t>
    <rPh sb="0" eb="3">
      <t>ナカノシ</t>
    </rPh>
    <phoneticPr fontId="7"/>
  </si>
  <si>
    <t>真岡市</t>
    <rPh sb="0" eb="3">
      <t>モオカシ</t>
    </rPh>
    <phoneticPr fontId="7"/>
  </si>
  <si>
    <t>駒ヶ根市</t>
    <rPh sb="0" eb="3">
      <t>コマガネ</t>
    </rPh>
    <rPh sb="3" eb="4">
      <t>シ</t>
    </rPh>
    <phoneticPr fontId="7"/>
  </si>
  <si>
    <t>小山市</t>
    <rPh sb="0" eb="3">
      <t>オヤマシ</t>
    </rPh>
    <phoneticPr fontId="7"/>
  </si>
  <si>
    <t>日光市</t>
    <rPh sb="0" eb="3">
      <t>ニッコウシ</t>
    </rPh>
    <phoneticPr fontId="7"/>
  </si>
  <si>
    <t>小諸市</t>
    <rPh sb="0" eb="3">
      <t>コモロシ</t>
    </rPh>
    <phoneticPr fontId="7"/>
  </si>
  <si>
    <t>鹿沼市</t>
    <rPh sb="0" eb="3">
      <t>カヌマシ</t>
    </rPh>
    <phoneticPr fontId="7"/>
  </si>
  <si>
    <t>須坂市</t>
    <rPh sb="0" eb="3">
      <t>スザカシ</t>
    </rPh>
    <phoneticPr fontId="7"/>
  </si>
  <si>
    <t>佐野市</t>
    <rPh sb="0" eb="3">
      <t>サノシ</t>
    </rPh>
    <phoneticPr fontId="7"/>
  </si>
  <si>
    <t>栃木市</t>
    <rPh sb="0" eb="3">
      <t>トチギシ</t>
    </rPh>
    <phoneticPr fontId="7"/>
  </si>
  <si>
    <t>八千代町</t>
    <rPh sb="0" eb="4">
      <t>ヤチヨマチ</t>
    </rPh>
    <phoneticPr fontId="7"/>
  </si>
  <si>
    <t>茨城県</t>
    <rPh sb="0" eb="3">
      <t>イバラキケン</t>
    </rPh>
    <phoneticPr fontId="7"/>
  </si>
  <si>
    <t>城里町</t>
    <rPh sb="0" eb="3">
      <t>シロサトマチ</t>
    </rPh>
    <phoneticPr fontId="7"/>
  </si>
  <si>
    <t>茨城町</t>
    <rPh sb="0" eb="3">
      <t>イバラキマチ</t>
    </rPh>
    <phoneticPr fontId="7"/>
  </si>
  <si>
    <t>桜川市</t>
    <rPh sb="0" eb="3">
      <t>サクラガワシ</t>
    </rPh>
    <phoneticPr fontId="7"/>
  </si>
  <si>
    <t>丹波山村</t>
    <phoneticPr fontId="7"/>
  </si>
  <si>
    <t>筑西市</t>
    <rPh sb="0" eb="3">
      <t>チクセイシ</t>
    </rPh>
    <phoneticPr fontId="7"/>
  </si>
  <si>
    <t>小菅村</t>
    <phoneticPr fontId="7"/>
  </si>
  <si>
    <t>潮来市</t>
    <rPh sb="0" eb="3">
      <t>イタコシ</t>
    </rPh>
    <phoneticPr fontId="7"/>
  </si>
  <si>
    <t>富士河口湖町</t>
    <rPh sb="0" eb="2">
      <t>フジ</t>
    </rPh>
    <rPh sb="2" eb="6">
      <t>カワグチコマチ</t>
    </rPh>
    <phoneticPr fontId="7"/>
  </si>
  <si>
    <t>鹿嶋市</t>
    <rPh sb="0" eb="3">
      <t>カシマシ</t>
    </rPh>
    <phoneticPr fontId="7"/>
  </si>
  <si>
    <t>鳴沢村</t>
    <rPh sb="0" eb="3">
      <t>ナルサワムラ</t>
    </rPh>
    <phoneticPr fontId="7"/>
  </si>
  <si>
    <t>笠間市</t>
    <rPh sb="0" eb="3">
      <t>カサマシ</t>
    </rPh>
    <phoneticPr fontId="7"/>
  </si>
  <si>
    <t>山中湖村</t>
    <rPh sb="0" eb="4">
      <t>ヤマナカコムラ</t>
    </rPh>
    <phoneticPr fontId="7"/>
  </si>
  <si>
    <t>常陸太田市</t>
    <rPh sb="0" eb="5">
      <t>ヒタチオオタシ</t>
    </rPh>
    <phoneticPr fontId="7"/>
  </si>
  <si>
    <t>忍野村</t>
    <rPh sb="0" eb="3">
      <t>オシノムラ</t>
    </rPh>
    <phoneticPr fontId="7"/>
  </si>
  <si>
    <t>下妻市</t>
    <rPh sb="0" eb="3">
      <t>シモツマシ</t>
    </rPh>
    <phoneticPr fontId="7"/>
  </si>
  <si>
    <t>道志村</t>
    <rPh sb="0" eb="3">
      <t>ドウシムラ</t>
    </rPh>
    <phoneticPr fontId="7"/>
  </si>
  <si>
    <t>結城市</t>
    <rPh sb="0" eb="3">
      <t>ユウキシ</t>
    </rPh>
    <phoneticPr fontId="7"/>
  </si>
  <si>
    <t>富士吉田市</t>
    <rPh sb="0" eb="5">
      <t>フジヨシダシ</t>
    </rPh>
    <phoneticPr fontId="7"/>
  </si>
  <si>
    <t>利府町</t>
    <rPh sb="0" eb="3">
      <t>リフチョウ</t>
    </rPh>
    <phoneticPr fontId="7"/>
  </si>
  <si>
    <t>宮城県</t>
    <rPh sb="0" eb="3">
      <t>ミヤギケン</t>
    </rPh>
    <phoneticPr fontId="7"/>
  </si>
  <si>
    <t>池田町</t>
    <phoneticPr fontId="7"/>
  </si>
  <si>
    <t>村田町</t>
    <rPh sb="0" eb="3">
      <t>ムラタマチ</t>
    </rPh>
    <phoneticPr fontId="7"/>
  </si>
  <si>
    <t>勝山市</t>
    <rPh sb="0" eb="3">
      <t>カツヤマシ</t>
    </rPh>
    <phoneticPr fontId="7"/>
  </si>
  <si>
    <t>名取市</t>
    <rPh sb="0" eb="3">
      <t>ナトリシ</t>
    </rPh>
    <phoneticPr fontId="7"/>
  </si>
  <si>
    <t>関川村</t>
    <rPh sb="0" eb="3">
      <t>セキカワムラ</t>
    </rPh>
    <phoneticPr fontId="7"/>
  </si>
  <si>
    <t>塩竈市</t>
    <phoneticPr fontId="7"/>
  </si>
  <si>
    <t>津南町</t>
    <phoneticPr fontId="7"/>
  </si>
  <si>
    <t>札幌市</t>
    <rPh sb="0" eb="3">
      <t>サッポロシ</t>
    </rPh>
    <phoneticPr fontId="7"/>
  </si>
  <si>
    <t>北海道</t>
    <rPh sb="0" eb="3">
      <t>ホッカイドウ</t>
    </rPh>
    <phoneticPr fontId="7"/>
  </si>
  <si>
    <t>湯沢町</t>
    <phoneticPr fontId="7"/>
  </si>
  <si>
    <t>吉野ヶ里町</t>
    <rPh sb="0" eb="4">
      <t>ヨシノガリ</t>
    </rPh>
    <rPh sb="4" eb="5">
      <t>マチ</t>
    </rPh>
    <phoneticPr fontId="7"/>
  </si>
  <si>
    <r>
      <t>6</t>
    </r>
    <r>
      <rPr>
        <sz val="11"/>
        <color indexed="8"/>
        <rFont val="ＭＳ Ｐゴシック"/>
        <family val="3"/>
        <charset val="128"/>
      </rPr>
      <t>/100地域</t>
    </r>
    <rPh sb="5" eb="7">
      <t>チイキ</t>
    </rPh>
    <phoneticPr fontId="7"/>
  </si>
  <si>
    <t>阿賀町</t>
    <phoneticPr fontId="7"/>
  </si>
  <si>
    <t>佐賀市</t>
    <rPh sb="0" eb="3">
      <t>サガシ</t>
    </rPh>
    <phoneticPr fontId="7"/>
  </si>
  <si>
    <t>胎内市</t>
    <rPh sb="0" eb="2">
      <t>タイナイ</t>
    </rPh>
    <rPh sb="2" eb="3">
      <t>シ</t>
    </rPh>
    <phoneticPr fontId="7"/>
  </si>
  <si>
    <t>粕屋町</t>
    <rPh sb="0" eb="3">
      <t>カスヤマチ</t>
    </rPh>
    <phoneticPr fontId="7"/>
  </si>
  <si>
    <t>南魚沼市</t>
    <rPh sb="0" eb="3">
      <t>ミナミウオヌマ</t>
    </rPh>
    <rPh sb="3" eb="4">
      <t>シ</t>
    </rPh>
    <phoneticPr fontId="7"/>
  </si>
  <si>
    <t>新宮町</t>
    <rPh sb="0" eb="3">
      <t>シングウマチ</t>
    </rPh>
    <phoneticPr fontId="7"/>
  </si>
  <si>
    <t>魚沼市</t>
    <rPh sb="0" eb="3">
      <t>ウオヌマシ</t>
    </rPh>
    <phoneticPr fontId="7"/>
  </si>
  <si>
    <t>志免町</t>
    <rPh sb="0" eb="1">
      <t>シ</t>
    </rPh>
    <rPh sb="2" eb="3">
      <t>マチ</t>
    </rPh>
    <phoneticPr fontId="7"/>
  </si>
  <si>
    <t>妙高市</t>
    <rPh sb="0" eb="3">
      <t>ミョウコウシ</t>
    </rPh>
    <phoneticPr fontId="7"/>
  </si>
  <si>
    <t>那珂川町</t>
    <rPh sb="0" eb="3">
      <t>ナカガワ</t>
    </rPh>
    <rPh sb="3" eb="4">
      <t>マチ</t>
    </rPh>
    <phoneticPr fontId="7"/>
  </si>
  <si>
    <t>糸魚川市</t>
    <rPh sb="0" eb="4">
      <t>イトイガワシ</t>
    </rPh>
    <phoneticPr fontId="7"/>
  </si>
  <si>
    <t>糸島市</t>
    <rPh sb="0" eb="2">
      <t>イトシマ</t>
    </rPh>
    <rPh sb="2" eb="3">
      <t>シ</t>
    </rPh>
    <phoneticPr fontId="7"/>
  </si>
  <si>
    <t>見附市</t>
    <rPh sb="0" eb="3">
      <t>ミツケシ</t>
    </rPh>
    <phoneticPr fontId="7"/>
  </si>
  <si>
    <t>太宰府市</t>
    <rPh sb="0" eb="4">
      <t>ダザイフシ</t>
    </rPh>
    <phoneticPr fontId="7"/>
  </si>
  <si>
    <t>十日町市</t>
    <rPh sb="0" eb="3">
      <t>トウカマチ</t>
    </rPh>
    <rPh sb="3" eb="4">
      <t>シ</t>
    </rPh>
    <phoneticPr fontId="7"/>
  </si>
  <si>
    <t>大野城市</t>
    <rPh sb="0" eb="4">
      <t>オオノジョウシ</t>
    </rPh>
    <phoneticPr fontId="7"/>
  </si>
  <si>
    <t>小千谷市</t>
    <rPh sb="0" eb="4">
      <t>オヂヤシ</t>
    </rPh>
    <phoneticPr fontId="7"/>
  </si>
  <si>
    <t>高松市</t>
    <rPh sb="0" eb="3">
      <t>タカマツシ</t>
    </rPh>
    <phoneticPr fontId="7"/>
  </si>
  <si>
    <t>長岡市</t>
    <rPh sb="0" eb="3">
      <t>ナガオカシ</t>
    </rPh>
    <phoneticPr fontId="7"/>
  </si>
  <si>
    <t>かつらぎ町</t>
    <rPh sb="4" eb="5">
      <t>マチ</t>
    </rPh>
    <phoneticPr fontId="7"/>
  </si>
  <si>
    <t>和歌山県</t>
    <rPh sb="0" eb="4">
      <t>ワカヤマケン</t>
    </rPh>
    <phoneticPr fontId="7"/>
  </si>
  <si>
    <t>みなかみ町</t>
    <rPh sb="4" eb="5">
      <t>マチ</t>
    </rPh>
    <phoneticPr fontId="7"/>
  </si>
  <si>
    <t>岩出市</t>
    <rPh sb="0" eb="3">
      <t>イワデシ</t>
    </rPh>
    <phoneticPr fontId="7"/>
  </si>
  <si>
    <t>川場村</t>
    <rPh sb="0" eb="3">
      <t>カワバムラ</t>
    </rPh>
    <phoneticPr fontId="7"/>
  </si>
  <si>
    <t>紀の川市</t>
    <rPh sb="0" eb="1">
      <t>キ</t>
    </rPh>
    <rPh sb="2" eb="4">
      <t>カワシ</t>
    </rPh>
    <phoneticPr fontId="7"/>
  </si>
  <si>
    <t>片品村</t>
    <rPh sb="0" eb="3">
      <t>カタシナムラ</t>
    </rPh>
    <phoneticPr fontId="7"/>
  </si>
  <si>
    <t>橋本市</t>
    <rPh sb="0" eb="2">
      <t>ハシモト</t>
    </rPh>
    <rPh sb="2" eb="3">
      <t>シ</t>
    </rPh>
    <phoneticPr fontId="7"/>
  </si>
  <si>
    <t>高山村</t>
    <rPh sb="0" eb="3">
      <t>タカヤマムラ</t>
    </rPh>
    <phoneticPr fontId="7"/>
  </si>
  <si>
    <t>和歌山市</t>
    <rPh sb="0" eb="4">
      <t>ワカヤマシ</t>
    </rPh>
    <phoneticPr fontId="7"/>
  </si>
  <si>
    <t>草津町</t>
    <rPh sb="0" eb="2">
      <t>クサツ</t>
    </rPh>
    <rPh sb="2" eb="3">
      <t>マチ</t>
    </rPh>
    <phoneticPr fontId="7"/>
  </si>
  <si>
    <t>河合町</t>
    <rPh sb="0" eb="2">
      <t>カワイ</t>
    </rPh>
    <rPh sb="2" eb="3">
      <t>マチ</t>
    </rPh>
    <phoneticPr fontId="7"/>
  </si>
  <si>
    <t>嬬恋村</t>
    <rPh sb="0" eb="3">
      <t>ツマゴイムラ</t>
    </rPh>
    <phoneticPr fontId="7"/>
  </si>
  <si>
    <t>広陵町</t>
    <rPh sb="0" eb="2">
      <t>コウリョウ</t>
    </rPh>
    <rPh sb="2" eb="3">
      <t>マチ</t>
    </rPh>
    <phoneticPr fontId="7"/>
  </si>
  <si>
    <t>長野原町</t>
    <rPh sb="0" eb="4">
      <t>ナガノハラマチ</t>
    </rPh>
    <phoneticPr fontId="7"/>
  </si>
  <si>
    <t>王寺町</t>
    <rPh sb="0" eb="1">
      <t>オウ</t>
    </rPh>
    <rPh sb="1" eb="2">
      <t>テラ</t>
    </rPh>
    <rPh sb="2" eb="3">
      <t>マチ</t>
    </rPh>
    <phoneticPr fontId="7"/>
  </si>
  <si>
    <t>南牧村</t>
    <rPh sb="0" eb="3">
      <t>ミナミマキムラ</t>
    </rPh>
    <phoneticPr fontId="7"/>
  </si>
  <si>
    <t>上牧町</t>
    <rPh sb="0" eb="3">
      <t>カミマキマチ</t>
    </rPh>
    <phoneticPr fontId="7"/>
  </si>
  <si>
    <t>上野村</t>
    <rPh sb="0" eb="2">
      <t>ウエノ</t>
    </rPh>
    <rPh sb="2" eb="3">
      <t>ムラ</t>
    </rPh>
    <phoneticPr fontId="7"/>
  </si>
  <si>
    <t>安堵町</t>
    <rPh sb="0" eb="2">
      <t>アンド</t>
    </rPh>
    <rPh sb="2" eb="3">
      <t>マチ</t>
    </rPh>
    <phoneticPr fontId="7"/>
  </si>
  <si>
    <t>斑鳩町</t>
    <rPh sb="0" eb="2">
      <t>イカルガ</t>
    </rPh>
    <rPh sb="2" eb="3">
      <t>マチ</t>
    </rPh>
    <phoneticPr fontId="7"/>
  </si>
  <si>
    <t>飯舘村</t>
    <phoneticPr fontId="7"/>
  </si>
  <si>
    <t>福島県</t>
    <rPh sb="0" eb="3">
      <t>フクシマケン</t>
    </rPh>
    <phoneticPr fontId="7"/>
  </si>
  <si>
    <t>三郷町</t>
    <rPh sb="0" eb="2">
      <t>ミサト</t>
    </rPh>
    <rPh sb="2" eb="3">
      <t>マチ</t>
    </rPh>
    <phoneticPr fontId="7"/>
  </si>
  <si>
    <t>葛尾村</t>
    <rPh sb="0" eb="1">
      <t>クズ</t>
    </rPh>
    <rPh sb="1" eb="3">
      <t>オムラ</t>
    </rPh>
    <phoneticPr fontId="7"/>
  </si>
  <si>
    <t>平群町</t>
    <rPh sb="0" eb="1">
      <t>ヘイ</t>
    </rPh>
    <rPh sb="1" eb="2">
      <t>グン</t>
    </rPh>
    <rPh sb="2" eb="3">
      <t>マチ</t>
    </rPh>
    <phoneticPr fontId="7"/>
  </si>
  <si>
    <t>川内村</t>
    <rPh sb="0" eb="2">
      <t>カワウチ</t>
    </rPh>
    <rPh sb="2" eb="3">
      <t>ムラ</t>
    </rPh>
    <phoneticPr fontId="7"/>
  </si>
  <si>
    <t>御所市</t>
    <rPh sb="0" eb="2">
      <t>ゴショ</t>
    </rPh>
    <rPh sb="2" eb="3">
      <t>シ</t>
    </rPh>
    <phoneticPr fontId="7"/>
  </si>
  <si>
    <t>葛城市</t>
    <rPh sb="0" eb="3">
      <t>カツラギシ</t>
    </rPh>
    <phoneticPr fontId="7"/>
  </si>
  <si>
    <t>香芝市</t>
    <rPh sb="0" eb="1">
      <t>カオル</t>
    </rPh>
    <rPh sb="1" eb="2">
      <t>シバ</t>
    </rPh>
    <rPh sb="2" eb="3">
      <t>シ</t>
    </rPh>
    <phoneticPr fontId="7"/>
  </si>
  <si>
    <t>浅川町</t>
    <rPh sb="0" eb="2">
      <t>アサカワ</t>
    </rPh>
    <rPh sb="2" eb="3">
      <t>チョウ</t>
    </rPh>
    <phoneticPr fontId="7"/>
  </si>
  <si>
    <t>生駒市</t>
    <rPh sb="0" eb="3">
      <t>イコマシ</t>
    </rPh>
    <phoneticPr fontId="7"/>
  </si>
  <si>
    <t>石川町</t>
    <rPh sb="0" eb="3">
      <t>イシカワチョウ</t>
    </rPh>
    <phoneticPr fontId="7"/>
  </si>
  <si>
    <t>橿原市</t>
    <rPh sb="0" eb="3">
      <t>カシハラシ</t>
    </rPh>
    <phoneticPr fontId="7"/>
  </si>
  <si>
    <t>中島村</t>
    <rPh sb="0" eb="2">
      <t>ナカジマ</t>
    </rPh>
    <rPh sb="2" eb="3">
      <t>ムラ</t>
    </rPh>
    <phoneticPr fontId="7"/>
  </si>
  <si>
    <t>大和高田市</t>
    <rPh sb="0" eb="5">
      <t>ヤマトタカダシ</t>
    </rPh>
    <phoneticPr fontId="7"/>
  </si>
  <si>
    <t>西郷村</t>
    <rPh sb="0" eb="2">
      <t>サイゴウ</t>
    </rPh>
    <rPh sb="2" eb="3">
      <t>ムラ</t>
    </rPh>
    <phoneticPr fontId="7"/>
  </si>
  <si>
    <t>猪名川町</t>
    <rPh sb="0" eb="3">
      <t>イナガワ</t>
    </rPh>
    <rPh sb="3" eb="4">
      <t>マチ</t>
    </rPh>
    <phoneticPr fontId="7"/>
  </si>
  <si>
    <t>篠山市</t>
    <rPh sb="0" eb="3">
      <t>ササヤマシ</t>
    </rPh>
    <phoneticPr fontId="7"/>
  </si>
  <si>
    <t>赤穂市</t>
    <rPh sb="0" eb="3">
      <t>アコウシ</t>
    </rPh>
    <phoneticPr fontId="7"/>
  </si>
  <si>
    <t>明石市</t>
    <rPh sb="0" eb="3">
      <t>アカシシ</t>
    </rPh>
    <phoneticPr fontId="7"/>
  </si>
  <si>
    <t>千早赤阪村</t>
    <rPh sb="0" eb="5">
      <t>チハヤアカサカムラ</t>
    </rPh>
    <phoneticPr fontId="7"/>
  </si>
  <si>
    <t>大阪府</t>
    <rPh sb="0" eb="3">
      <t>オオサカフ</t>
    </rPh>
    <phoneticPr fontId="7"/>
  </si>
  <si>
    <t>河南町</t>
    <rPh sb="0" eb="1">
      <t>カワ</t>
    </rPh>
    <rPh sb="1" eb="2">
      <t>ミナミ</t>
    </rPh>
    <rPh sb="2" eb="3">
      <t>マチ</t>
    </rPh>
    <phoneticPr fontId="7"/>
  </si>
  <si>
    <t>太子町</t>
    <rPh sb="0" eb="2">
      <t>タイシ</t>
    </rPh>
    <rPh sb="2" eb="3">
      <t>マチ</t>
    </rPh>
    <phoneticPr fontId="7"/>
  </si>
  <si>
    <t>岬町</t>
    <rPh sb="0" eb="1">
      <t>ミサキ</t>
    </rPh>
    <rPh sb="1" eb="2">
      <t>マチ</t>
    </rPh>
    <phoneticPr fontId="7"/>
  </si>
  <si>
    <t>田尻町</t>
    <rPh sb="0" eb="2">
      <t>タジリ</t>
    </rPh>
    <rPh sb="2" eb="3">
      <t>マチ</t>
    </rPh>
    <phoneticPr fontId="7"/>
  </si>
  <si>
    <t>熊取町</t>
    <rPh sb="0" eb="2">
      <t>クマトリ</t>
    </rPh>
    <rPh sb="2" eb="3">
      <t>マチ</t>
    </rPh>
    <phoneticPr fontId="7"/>
  </si>
  <si>
    <t>忠岡町</t>
    <rPh sb="0" eb="2">
      <t>タダオカ</t>
    </rPh>
    <rPh sb="2" eb="3">
      <t>マチ</t>
    </rPh>
    <phoneticPr fontId="7"/>
  </si>
  <si>
    <t>能勢町</t>
    <rPh sb="0" eb="2">
      <t>ノセ</t>
    </rPh>
    <rPh sb="2" eb="3">
      <t>マチ</t>
    </rPh>
    <phoneticPr fontId="7"/>
  </si>
  <si>
    <t>南会津町</t>
    <phoneticPr fontId="7"/>
  </si>
  <si>
    <t>豊能町</t>
    <phoneticPr fontId="7"/>
  </si>
  <si>
    <t>只見町</t>
    <phoneticPr fontId="7"/>
  </si>
  <si>
    <t>阪南市</t>
    <rPh sb="0" eb="3">
      <t>ハンナンシ</t>
    </rPh>
    <phoneticPr fontId="7"/>
  </si>
  <si>
    <t>檜枝岐村</t>
    <phoneticPr fontId="7"/>
  </si>
  <si>
    <t>下郷町</t>
    <phoneticPr fontId="7"/>
  </si>
  <si>
    <t>泉南市</t>
    <rPh sb="0" eb="3">
      <t>センナンシ</t>
    </rPh>
    <phoneticPr fontId="7"/>
  </si>
  <si>
    <t>天栄村</t>
    <rPh sb="0" eb="1">
      <t>テン</t>
    </rPh>
    <rPh sb="1" eb="2">
      <t>サカエ</t>
    </rPh>
    <rPh sb="2" eb="3">
      <t>ムラ</t>
    </rPh>
    <phoneticPr fontId="7"/>
  </si>
  <si>
    <t>藤井寺市</t>
    <rPh sb="0" eb="4">
      <t>フジイデラシ</t>
    </rPh>
    <phoneticPr fontId="7"/>
  </si>
  <si>
    <t>大玉村</t>
    <phoneticPr fontId="7"/>
  </si>
  <si>
    <t>和泉市</t>
    <rPh sb="0" eb="3">
      <t>イズミシ</t>
    </rPh>
    <phoneticPr fontId="7"/>
  </si>
  <si>
    <t>田村市</t>
    <rPh sb="0" eb="2">
      <t>タムラ</t>
    </rPh>
    <rPh sb="2" eb="3">
      <t>シ</t>
    </rPh>
    <phoneticPr fontId="7"/>
  </si>
  <si>
    <t>河内長野市</t>
    <rPh sb="0" eb="5">
      <t>カワチナガノシ</t>
    </rPh>
    <phoneticPr fontId="7"/>
  </si>
  <si>
    <t>喜多方市</t>
    <rPh sb="0" eb="4">
      <t>キタカタシ</t>
    </rPh>
    <phoneticPr fontId="7"/>
  </si>
  <si>
    <t>富田林市</t>
    <rPh sb="0" eb="4">
      <t>トンダバヤシシ</t>
    </rPh>
    <phoneticPr fontId="7"/>
  </si>
  <si>
    <t>会津若松市</t>
    <rPh sb="0" eb="5">
      <t>アイヅワカマツシ</t>
    </rPh>
    <phoneticPr fontId="7"/>
  </si>
  <si>
    <t>泉佐野市</t>
    <rPh sb="0" eb="4">
      <t>イズミサノシ</t>
    </rPh>
    <phoneticPr fontId="7"/>
  </si>
  <si>
    <t>飯豊町</t>
    <phoneticPr fontId="7"/>
  </si>
  <si>
    <t>山形県</t>
    <rPh sb="0" eb="3">
      <t>ヤマガタケン</t>
    </rPh>
    <phoneticPr fontId="7"/>
  </si>
  <si>
    <t>貝塚市</t>
    <rPh sb="0" eb="3">
      <t>カイヅカシ</t>
    </rPh>
    <phoneticPr fontId="7"/>
  </si>
  <si>
    <t>白鷹町</t>
    <phoneticPr fontId="7"/>
  </si>
  <si>
    <t>泉大津市</t>
    <rPh sb="0" eb="4">
      <t>イズミオオツシ</t>
    </rPh>
    <phoneticPr fontId="7"/>
  </si>
  <si>
    <t>小国町</t>
    <phoneticPr fontId="7"/>
  </si>
  <si>
    <t>岸和田市</t>
    <rPh sb="0" eb="4">
      <t>キシワダシ</t>
    </rPh>
    <phoneticPr fontId="7"/>
  </si>
  <si>
    <t>川西町</t>
    <phoneticPr fontId="7"/>
  </si>
  <si>
    <t>宇治田原町</t>
    <rPh sb="0" eb="3">
      <t>ウジタ</t>
    </rPh>
    <rPh sb="3" eb="4">
      <t>ハラ</t>
    </rPh>
    <rPh sb="4" eb="5">
      <t>マチ</t>
    </rPh>
    <phoneticPr fontId="7"/>
  </si>
  <si>
    <t>高畠町</t>
    <phoneticPr fontId="7"/>
  </si>
  <si>
    <t>久御山町</t>
    <rPh sb="0" eb="1">
      <t>ヒサ</t>
    </rPh>
    <rPh sb="1" eb="2">
      <t>オン</t>
    </rPh>
    <rPh sb="2" eb="3">
      <t>ヤマ</t>
    </rPh>
    <rPh sb="3" eb="4">
      <t>マチ</t>
    </rPh>
    <phoneticPr fontId="7"/>
  </si>
  <si>
    <t>精華町</t>
    <rPh sb="0" eb="3">
      <t>セイカチョウ</t>
    </rPh>
    <phoneticPr fontId="7"/>
  </si>
  <si>
    <t>和束町</t>
    <rPh sb="0" eb="1">
      <t>ワ</t>
    </rPh>
    <rPh sb="1" eb="2">
      <t>ツカ</t>
    </rPh>
    <rPh sb="2" eb="3">
      <t>マチ</t>
    </rPh>
    <phoneticPr fontId="7"/>
  </si>
  <si>
    <t>笠置町</t>
    <rPh sb="0" eb="1">
      <t>カサ</t>
    </rPh>
    <rPh sb="1" eb="2">
      <t>オ</t>
    </rPh>
    <rPh sb="2" eb="3">
      <t>マチ</t>
    </rPh>
    <phoneticPr fontId="7"/>
  </si>
  <si>
    <t>城陽市</t>
    <rPh sb="0" eb="3">
      <t>ジョウヨウシ</t>
    </rPh>
    <phoneticPr fontId="7"/>
  </si>
  <si>
    <t>木津川市</t>
    <rPh sb="0" eb="4">
      <t>キヅガワシ</t>
    </rPh>
    <phoneticPr fontId="7"/>
  </si>
  <si>
    <t>南丹市</t>
    <rPh sb="0" eb="3">
      <t>ナンタンシ</t>
    </rPh>
    <phoneticPr fontId="7"/>
  </si>
  <si>
    <t>金山町</t>
    <phoneticPr fontId="7"/>
  </si>
  <si>
    <t>八幡市</t>
    <rPh sb="0" eb="3">
      <t>ヤワタシ</t>
    </rPh>
    <phoneticPr fontId="7"/>
  </si>
  <si>
    <t>大石田町</t>
    <phoneticPr fontId="7"/>
  </si>
  <si>
    <t>向日市</t>
    <rPh sb="0" eb="2">
      <t>ムコウ</t>
    </rPh>
    <rPh sb="2" eb="3">
      <t>シ</t>
    </rPh>
    <phoneticPr fontId="7"/>
  </si>
  <si>
    <t>亀岡市</t>
    <rPh sb="0" eb="2">
      <t>カメオカ</t>
    </rPh>
    <rPh sb="2" eb="3">
      <t>シ</t>
    </rPh>
    <phoneticPr fontId="7"/>
  </si>
  <si>
    <t>宇治市</t>
    <rPh sb="0" eb="3">
      <t>ウジシ</t>
    </rPh>
    <phoneticPr fontId="7"/>
  </si>
  <si>
    <t>野洲市</t>
    <rPh sb="0" eb="3">
      <t>ヤスシ</t>
    </rPh>
    <phoneticPr fontId="7"/>
  </si>
  <si>
    <t>甲賀市</t>
    <rPh sb="0" eb="3">
      <t>コウカシ</t>
    </rPh>
    <phoneticPr fontId="7"/>
  </si>
  <si>
    <t>中山町</t>
    <phoneticPr fontId="7"/>
  </si>
  <si>
    <t>守山市</t>
    <rPh sb="0" eb="3">
      <t>モリヤマシ</t>
    </rPh>
    <phoneticPr fontId="7"/>
  </si>
  <si>
    <t>山辺町</t>
    <phoneticPr fontId="7"/>
  </si>
  <si>
    <t>彦根市</t>
    <rPh sb="0" eb="3">
      <t>ヒコネシ</t>
    </rPh>
    <phoneticPr fontId="7"/>
  </si>
  <si>
    <t>南陽市</t>
    <rPh sb="0" eb="3">
      <t>ナンヨウシ</t>
    </rPh>
    <phoneticPr fontId="7"/>
  </si>
  <si>
    <t>亀山市</t>
    <rPh sb="0" eb="3">
      <t>カメヤマシ</t>
    </rPh>
    <phoneticPr fontId="7"/>
  </si>
  <si>
    <t>尾花沢市</t>
    <rPh sb="0" eb="4">
      <t>オバナザワシ</t>
    </rPh>
    <phoneticPr fontId="7"/>
  </si>
  <si>
    <t>桑名市</t>
    <rPh sb="0" eb="3">
      <t>クワナシ</t>
    </rPh>
    <phoneticPr fontId="7"/>
  </si>
  <si>
    <t>東根市</t>
    <rPh sb="0" eb="3">
      <t>ヒガシネシ</t>
    </rPh>
    <phoneticPr fontId="7"/>
  </si>
  <si>
    <t>津市</t>
    <rPh sb="0" eb="2">
      <t>ツシ</t>
    </rPh>
    <phoneticPr fontId="7"/>
  </si>
  <si>
    <t>天童市</t>
    <rPh sb="0" eb="3">
      <t>テンドウシ</t>
    </rPh>
    <phoneticPr fontId="7"/>
  </si>
  <si>
    <t>幸田町</t>
    <rPh sb="0" eb="2">
      <t>コウダ</t>
    </rPh>
    <rPh sb="2" eb="3">
      <t>マチ</t>
    </rPh>
    <phoneticPr fontId="7"/>
  </si>
  <si>
    <t>長井市</t>
    <rPh sb="0" eb="3">
      <t>ナガイシ</t>
    </rPh>
    <phoneticPr fontId="7"/>
  </si>
  <si>
    <t>蟹江町</t>
    <rPh sb="0" eb="2">
      <t>カニエ</t>
    </rPh>
    <rPh sb="2" eb="3">
      <t>マチ</t>
    </rPh>
    <phoneticPr fontId="7"/>
  </si>
  <si>
    <t>村山市</t>
    <rPh sb="0" eb="3">
      <t>ムラヤマシ</t>
    </rPh>
    <phoneticPr fontId="7"/>
  </si>
  <si>
    <t>大治町</t>
    <rPh sb="0" eb="1">
      <t>ダイ</t>
    </rPh>
    <rPh sb="2" eb="3">
      <t>チョウ</t>
    </rPh>
    <phoneticPr fontId="7"/>
  </si>
  <si>
    <t>上山市</t>
    <rPh sb="0" eb="3">
      <t>カミノヤマシ</t>
    </rPh>
    <phoneticPr fontId="7"/>
  </si>
  <si>
    <t>豊山町</t>
    <rPh sb="0" eb="3">
      <t>トヨヤマチョウ</t>
    </rPh>
    <phoneticPr fontId="7"/>
  </si>
  <si>
    <t>寒河江市</t>
    <rPh sb="0" eb="4">
      <t>サガエシ</t>
    </rPh>
    <phoneticPr fontId="7"/>
  </si>
  <si>
    <t>東郷町</t>
    <rPh sb="0" eb="3">
      <t>トウゴウチョウ</t>
    </rPh>
    <phoneticPr fontId="7"/>
  </si>
  <si>
    <t>新庄市</t>
    <rPh sb="0" eb="2">
      <t>シンジョウ</t>
    </rPh>
    <rPh sb="2" eb="3">
      <t>シ</t>
    </rPh>
    <phoneticPr fontId="7"/>
  </si>
  <si>
    <t>あま市</t>
    <rPh sb="2" eb="3">
      <t>シ</t>
    </rPh>
    <phoneticPr fontId="7"/>
  </si>
  <si>
    <t>米沢市</t>
    <rPh sb="0" eb="2">
      <t>ヨネザワ</t>
    </rPh>
    <rPh sb="2" eb="3">
      <t>シ</t>
    </rPh>
    <phoneticPr fontId="7"/>
  </si>
  <si>
    <t>弥富市</t>
    <rPh sb="0" eb="3">
      <t>ヤトミシ</t>
    </rPh>
    <phoneticPr fontId="7"/>
  </si>
  <si>
    <t>山形市</t>
    <rPh sb="0" eb="3">
      <t>ヤマガタシ</t>
    </rPh>
    <phoneticPr fontId="7"/>
  </si>
  <si>
    <t>北名古屋市</t>
    <rPh sb="0" eb="5">
      <t>キタナゴヤシ</t>
    </rPh>
    <phoneticPr fontId="7"/>
  </si>
  <si>
    <t>秋田県</t>
    <rPh sb="0" eb="3">
      <t>アキタケン</t>
    </rPh>
    <phoneticPr fontId="7"/>
  </si>
  <si>
    <t>愛西市</t>
    <rPh sb="0" eb="1">
      <t>アイ</t>
    </rPh>
    <rPh sb="1" eb="2">
      <t>ニシ</t>
    </rPh>
    <rPh sb="2" eb="3">
      <t>シ</t>
    </rPh>
    <phoneticPr fontId="7"/>
  </si>
  <si>
    <t>田原市</t>
    <rPh sb="0" eb="3">
      <t>タハラシ</t>
    </rPh>
    <phoneticPr fontId="7"/>
  </si>
  <si>
    <t>美郷町</t>
    <rPh sb="0" eb="2">
      <t>ミサト</t>
    </rPh>
    <rPh sb="2" eb="3">
      <t>チョウ</t>
    </rPh>
    <phoneticPr fontId="7"/>
  </si>
  <si>
    <t>岩倉市</t>
    <rPh sb="0" eb="3">
      <t>イワクラシ</t>
    </rPh>
    <phoneticPr fontId="7"/>
  </si>
  <si>
    <t>高浜市</t>
    <rPh sb="0" eb="3">
      <t>タカハマシ</t>
    </rPh>
    <phoneticPr fontId="7"/>
  </si>
  <si>
    <t>尾張旭市</t>
    <rPh sb="0" eb="4">
      <t>オワリアサヒシ</t>
    </rPh>
    <phoneticPr fontId="7"/>
  </si>
  <si>
    <t>大府市</t>
    <rPh sb="0" eb="3">
      <t>オオブシ</t>
    </rPh>
    <phoneticPr fontId="7"/>
  </si>
  <si>
    <t>東海市</t>
    <rPh sb="0" eb="3">
      <t>トウカイシ</t>
    </rPh>
    <phoneticPr fontId="7"/>
  </si>
  <si>
    <t>稲沢市</t>
    <rPh sb="0" eb="3">
      <t>イナザワシ</t>
    </rPh>
    <phoneticPr fontId="7"/>
  </si>
  <si>
    <t>江南市</t>
    <rPh sb="0" eb="3">
      <t>コウナンシ</t>
    </rPh>
    <phoneticPr fontId="7"/>
  </si>
  <si>
    <t>犬山市</t>
    <rPh sb="0" eb="3">
      <t>イヌヤマシ</t>
    </rPh>
    <phoneticPr fontId="7"/>
  </si>
  <si>
    <t>上小阿仁村</t>
    <phoneticPr fontId="7"/>
  </si>
  <si>
    <t>蒲郡市</t>
    <rPh sb="0" eb="3">
      <t>ガマゴオリシ</t>
    </rPh>
    <phoneticPr fontId="7"/>
  </si>
  <si>
    <t>小坂町</t>
    <rPh sb="0" eb="2">
      <t>コサカ</t>
    </rPh>
    <rPh sb="2" eb="3">
      <t>マチ</t>
    </rPh>
    <phoneticPr fontId="7"/>
  </si>
  <si>
    <t>安城市</t>
    <rPh sb="0" eb="3">
      <t>アンジョウシ</t>
    </rPh>
    <phoneticPr fontId="7"/>
  </si>
  <si>
    <t>仙北市</t>
    <rPh sb="0" eb="2">
      <t>センボク</t>
    </rPh>
    <rPh sb="2" eb="3">
      <t>シ</t>
    </rPh>
    <phoneticPr fontId="7"/>
  </si>
  <si>
    <t>碧南市</t>
    <rPh sb="0" eb="3">
      <t>ヘキナンシ</t>
    </rPh>
    <phoneticPr fontId="7"/>
  </si>
  <si>
    <t>北秋田市</t>
    <rPh sb="0" eb="4">
      <t>キタアキタシ</t>
    </rPh>
    <phoneticPr fontId="7"/>
  </si>
  <si>
    <t>津島市</t>
    <rPh sb="0" eb="3">
      <t>ツシマシ</t>
    </rPh>
    <phoneticPr fontId="7"/>
  </si>
  <si>
    <t>大仙市</t>
    <rPh sb="0" eb="2">
      <t>ダイセン</t>
    </rPh>
    <rPh sb="2" eb="3">
      <t>シ</t>
    </rPh>
    <phoneticPr fontId="7"/>
  </si>
  <si>
    <t>豊川市</t>
    <rPh sb="0" eb="3">
      <t>トヨカワシ</t>
    </rPh>
    <phoneticPr fontId="7"/>
  </si>
  <si>
    <t>潟上市</t>
    <rPh sb="0" eb="3">
      <t>カタガミシ</t>
    </rPh>
    <phoneticPr fontId="7"/>
  </si>
  <si>
    <t>春日井市</t>
    <rPh sb="0" eb="4">
      <t>カスガイシ</t>
    </rPh>
    <phoneticPr fontId="7"/>
  </si>
  <si>
    <t>鹿角市</t>
    <rPh sb="0" eb="3">
      <t>カヅノシ</t>
    </rPh>
    <phoneticPr fontId="7"/>
  </si>
  <si>
    <t>瀬戸市</t>
    <rPh sb="0" eb="3">
      <t>セトシ</t>
    </rPh>
    <phoneticPr fontId="7"/>
  </si>
  <si>
    <t>湯沢市</t>
    <rPh sb="0" eb="3">
      <t>ユザワシ</t>
    </rPh>
    <phoneticPr fontId="7"/>
  </si>
  <si>
    <t>岡崎市</t>
    <rPh sb="0" eb="3">
      <t>オカザキシ</t>
    </rPh>
    <phoneticPr fontId="7"/>
  </si>
  <si>
    <t>大館市</t>
    <rPh sb="0" eb="3">
      <t>オオダテシ</t>
    </rPh>
    <phoneticPr fontId="7"/>
  </si>
  <si>
    <t>御殿場市</t>
    <rPh sb="0" eb="4">
      <t>ゴテンバシ</t>
    </rPh>
    <phoneticPr fontId="7"/>
  </si>
  <si>
    <t>横手市</t>
    <rPh sb="0" eb="3">
      <t>ヨコテシ</t>
    </rPh>
    <phoneticPr fontId="7"/>
  </si>
  <si>
    <t>磐田市</t>
    <rPh sb="0" eb="3">
      <t>イワタシ</t>
    </rPh>
    <phoneticPr fontId="7"/>
  </si>
  <si>
    <t>能代市</t>
    <rPh sb="0" eb="3">
      <t>ノシロシ</t>
    </rPh>
    <phoneticPr fontId="7"/>
  </si>
  <si>
    <t>沼津市</t>
    <rPh sb="0" eb="3">
      <t>ヌマヅシ</t>
    </rPh>
    <phoneticPr fontId="7"/>
  </si>
  <si>
    <t>秋田市</t>
    <rPh sb="0" eb="3">
      <t>アキタシ</t>
    </rPh>
    <phoneticPr fontId="7"/>
  </si>
  <si>
    <t>静岡市</t>
    <rPh sb="0" eb="3">
      <t>シズオカシ</t>
    </rPh>
    <phoneticPr fontId="7"/>
  </si>
  <si>
    <t>海津市</t>
    <rPh sb="0" eb="3">
      <t>カイヅシ</t>
    </rPh>
    <phoneticPr fontId="7"/>
  </si>
  <si>
    <t>岐阜市</t>
    <rPh sb="0" eb="3">
      <t>ギフシ</t>
    </rPh>
    <phoneticPr fontId="7"/>
  </si>
  <si>
    <t>加美町</t>
    <rPh sb="0" eb="3">
      <t>カミマチ</t>
    </rPh>
    <phoneticPr fontId="7"/>
  </si>
  <si>
    <t>川崎町</t>
    <rPh sb="0" eb="2">
      <t>カワサキ</t>
    </rPh>
    <rPh sb="2" eb="3">
      <t>マチ</t>
    </rPh>
    <phoneticPr fontId="7"/>
  </si>
  <si>
    <t>甲府市</t>
    <rPh sb="0" eb="3">
      <t>コウフシ</t>
    </rPh>
    <phoneticPr fontId="7"/>
  </si>
  <si>
    <t>七ヶ宿町</t>
    <rPh sb="0" eb="3">
      <t>シチガシュク</t>
    </rPh>
    <rPh sb="3" eb="4">
      <t>マチ</t>
    </rPh>
    <phoneticPr fontId="7"/>
  </si>
  <si>
    <t>清川村</t>
    <rPh sb="0" eb="3">
      <t>キヨカワムラ</t>
    </rPh>
    <phoneticPr fontId="7"/>
  </si>
  <si>
    <t>大崎市</t>
    <rPh sb="0" eb="3">
      <t>オオサキシ</t>
    </rPh>
    <phoneticPr fontId="7"/>
  </si>
  <si>
    <t>山北町</t>
    <rPh sb="0" eb="3">
      <t>ヤマキタマチ</t>
    </rPh>
    <phoneticPr fontId="7"/>
  </si>
  <si>
    <t>栗原市</t>
    <rPh sb="0" eb="2">
      <t>クリハラ</t>
    </rPh>
    <rPh sb="2" eb="3">
      <t>シ</t>
    </rPh>
    <phoneticPr fontId="7"/>
  </si>
  <si>
    <t>大井町</t>
    <rPh sb="0" eb="3">
      <t>オオイマチ</t>
    </rPh>
    <phoneticPr fontId="7"/>
  </si>
  <si>
    <t>登米市</t>
    <rPh sb="0" eb="2">
      <t>トヨマ</t>
    </rPh>
    <rPh sb="2" eb="3">
      <t>シ</t>
    </rPh>
    <phoneticPr fontId="7"/>
  </si>
  <si>
    <t>中井町</t>
    <rPh sb="0" eb="3">
      <t>ナカイマチ</t>
    </rPh>
    <phoneticPr fontId="7"/>
  </si>
  <si>
    <t>一戸町</t>
    <rPh sb="0" eb="2">
      <t>イチノヘ</t>
    </rPh>
    <rPh sb="2" eb="3">
      <t>チョウ</t>
    </rPh>
    <phoneticPr fontId="7"/>
  </si>
  <si>
    <t>岩手県</t>
    <rPh sb="0" eb="3">
      <t>イワテケン</t>
    </rPh>
    <phoneticPr fontId="7"/>
  </si>
  <si>
    <t>二宮町</t>
    <rPh sb="0" eb="3">
      <t>ニノミヤマチ</t>
    </rPh>
    <phoneticPr fontId="7"/>
  </si>
  <si>
    <t>大磯町</t>
    <rPh sb="0" eb="3">
      <t>オオイソマチ</t>
    </rPh>
    <phoneticPr fontId="7"/>
  </si>
  <si>
    <t>葉山町</t>
    <rPh sb="0" eb="3">
      <t>ハヤママチ</t>
    </rPh>
    <phoneticPr fontId="7"/>
  </si>
  <si>
    <t>秦野市</t>
    <rPh sb="0" eb="3">
      <t>ハダノシ</t>
    </rPh>
    <phoneticPr fontId="7"/>
  </si>
  <si>
    <t>三浦市</t>
    <rPh sb="0" eb="3">
      <t>ミウラシ</t>
    </rPh>
    <phoneticPr fontId="7"/>
  </si>
  <si>
    <t>普代村</t>
    <rPh sb="0" eb="3">
      <t>フダイムラ</t>
    </rPh>
    <phoneticPr fontId="7"/>
  </si>
  <si>
    <t>奥多摩町</t>
    <rPh sb="0" eb="4">
      <t>オクタママチ</t>
    </rPh>
    <phoneticPr fontId="7"/>
  </si>
  <si>
    <t>田野畑村</t>
    <rPh sb="0" eb="4">
      <t>タノハタムラ</t>
    </rPh>
    <phoneticPr fontId="7"/>
  </si>
  <si>
    <t>長南町</t>
    <rPh sb="0" eb="3">
      <t>チョウナンマチ</t>
    </rPh>
    <phoneticPr fontId="7"/>
  </si>
  <si>
    <t>岩泉町</t>
    <rPh sb="0" eb="2">
      <t>イワイズミ</t>
    </rPh>
    <rPh sb="2" eb="3">
      <t>マチ</t>
    </rPh>
    <phoneticPr fontId="7"/>
  </si>
  <si>
    <t>長柄町</t>
    <rPh sb="0" eb="3">
      <t>ナガエマチ</t>
    </rPh>
    <phoneticPr fontId="7"/>
  </si>
  <si>
    <t>住田町</t>
    <phoneticPr fontId="7"/>
  </si>
  <si>
    <t>白子町</t>
    <rPh sb="0" eb="2">
      <t>シラコ</t>
    </rPh>
    <rPh sb="2" eb="3">
      <t>マチ</t>
    </rPh>
    <phoneticPr fontId="7"/>
  </si>
  <si>
    <t>平泉町</t>
    <rPh sb="0" eb="2">
      <t>ヒライズミ</t>
    </rPh>
    <rPh sb="2" eb="3">
      <t>マチ</t>
    </rPh>
    <phoneticPr fontId="7"/>
  </si>
  <si>
    <t>栄町</t>
    <rPh sb="0" eb="2">
      <t>サカエマチ</t>
    </rPh>
    <phoneticPr fontId="7"/>
  </si>
  <si>
    <t>酒々井町</t>
    <rPh sb="0" eb="4">
      <t>シスイマチ</t>
    </rPh>
    <phoneticPr fontId="7"/>
  </si>
  <si>
    <t>西和賀町</t>
    <phoneticPr fontId="7"/>
  </si>
  <si>
    <t>君津市</t>
    <rPh sb="0" eb="3">
      <t>キミツシ</t>
    </rPh>
    <phoneticPr fontId="7"/>
  </si>
  <si>
    <t>木更津市</t>
    <rPh sb="0" eb="4">
      <t>キサラヅシ</t>
    </rPh>
    <phoneticPr fontId="7"/>
  </si>
  <si>
    <t>大網白里市</t>
    <rPh sb="0" eb="4">
      <t>オオアミシラサト</t>
    </rPh>
    <rPh sb="4" eb="5">
      <t>シ</t>
    </rPh>
    <phoneticPr fontId="7"/>
  </si>
  <si>
    <t>岩手町</t>
    <phoneticPr fontId="7"/>
  </si>
  <si>
    <t>香取市</t>
    <rPh sb="0" eb="2">
      <t>カトリ</t>
    </rPh>
    <rPh sb="2" eb="3">
      <t>シ</t>
    </rPh>
    <phoneticPr fontId="7"/>
  </si>
  <si>
    <t>白井市</t>
    <rPh sb="0" eb="3">
      <t>シロイシ</t>
    </rPh>
    <phoneticPr fontId="7"/>
  </si>
  <si>
    <t>滝沢市</t>
    <rPh sb="0" eb="2">
      <t>タキザワ</t>
    </rPh>
    <rPh sb="2" eb="3">
      <t>シ</t>
    </rPh>
    <phoneticPr fontId="7"/>
  </si>
  <si>
    <t>流山市</t>
    <rPh sb="0" eb="3">
      <t>ナガレヤマシ</t>
    </rPh>
    <phoneticPr fontId="7"/>
  </si>
  <si>
    <t>奥州市</t>
    <rPh sb="0" eb="3">
      <t>オウシュウシ</t>
    </rPh>
    <phoneticPr fontId="7"/>
  </si>
  <si>
    <t>柏市</t>
    <rPh sb="0" eb="2">
      <t>カシワシ</t>
    </rPh>
    <phoneticPr fontId="7"/>
  </si>
  <si>
    <t>八幡平市</t>
    <rPh sb="0" eb="4">
      <t>ハチマンタイシ</t>
    </rPh>
    <phoneticPr fontId="7"/>
  </si>
  <si>
    <t>東金市</t>
    <rPh sb="0" eb="3">
      <t>トウガネシ</t>
    </rPh>
    <phoneticPr fontId="7"/>
  </si>
  <si>
    <t>二戸市</t>
    <rPh sb="0" eb="3">
      <t>ニノヘシ</t>
    </rPh>
    <phoneticPr fontId="7"/>
  </si>
  <si>
    <t>茂原市</t>
    <rPh sb="0" eb="2">
      <t>モバラ</t>
    </rPh>
    <rPh sb="2" eb="3">
      <t>シ</t>
    </rPh>
    <phoneticPr fontId="7"/>
  </si>
  <si>
    <t>一関市</t>
    <rPh sb="0" eb="3">
      <t>イチノセキシ</t>
    </rPh>
    <phoneticPr fontId="7"/>
  </si>
  <si>
    <t>野田市</t>
    <rPh sb="0" eb="3">
      <t>ノダシ</t>
    </rPh>
    <phoneticPr fontId="7"/>
  </si>
  <si>
    <t>遠野市</t>
    <rPh sb="0" eb="3">
      <t>トオノシ</t>
    </rPh>
    <phoneticPr fontId="7"/>
  </si>
  <si>
    <t>滑川町</t>
    <rPh sb="0" eb="2">
      <t>ナメカワ</t>
    </rPh>
    <rPh sb="2" eb="3">
      <t>マチ</t>
    </rPh>
    <phoneticPr fontId="7"/>
  </si>
  <si>
    <t>久慈市</t>
    <rPh sb="0" eb="3">
      <t>クジシ</t>
    </rPh>
    <phoneticPr fontId="7"/>
  </si>
  <si>
    <t>松伏町</t>
    <rPh sb="0" eb="2">
      <t>マツブセ</t>
    </rPh>
    <rPh sb="2" eb="3">
      <t>マチ</t>
    </rPh>
    <phoneticPr fontId="7"/>
  </si>
  <si>
    <t>北上市</t>
    <rPh sb="0" eb="3">
      <t>キタカミシ</t>
    </rPh>
    <phoneticPr fontId="7"/>
  </si>
  <si>
    <t>杉戸町</t>
    <rPh sb="0" eb="2">
      <t>スギト</t>
    </rPh>
    <rPh sb="2" eb="3">
      <t>チョウ</t>
    </rPh>
    <phoneticPr fontId="7"/>
  </si>
  <si>
    <t>花巻市</t>
    <rPh sb="0" eb="3">
      <t>ハナマキシ</t>
    </rPh>
    <phoneticPr fontId="7"/>
  </si>
  <si>
    <t>宮代町</t>
    <rPh sb="0" eb="3">
      <t>ミヤシロマチ</t>
    </rPh>
    <phoneticPr fontId="7"/>
  </si>
  <si>
    <t>盛岡市</t>
    <rPh sb="0" eb="3">
      <t>モリオカシ</t>
    </rPh>
    <phoneticPr fontId="7"/>
  </si>
  <si>
    <t>ときがわ町</t>
    <rPh sb="4" eb="5">
      <t>マチ</t>
    </rPh>
    <phoneticPr fontId="7"/>
  </si>
  <si>
    <t>青森県</t>
    <rPh sb="0" eb="3">
      <t>アオモリケン</t>
    </rPh>
    <phoneticPr fontId="7"/>
  </si>
  <si>
    <t>鳩山町</t>
    <rPh sb="0" eb="2">
      <t>ハトヤマ</t>
    </rPh>
    <rPh sb="2" eb="3">
      <t>マチ</t>
    </rPh>
    <phoneticPr fontId="7"/>
  </si>
  <si>
    <t>川島町</t>
    <rPh sb="0" eb="2">
      <t>カワシマ</t>
    </rPh>
    <rPh sb="2" eb="3">
      <t>チョウ</t>
    </rPh>
    <phoneticPr fontId="7"/>
  </si>
  <si>
    <t>三芳町</t>
    <rPh sb="0" eb="3">
      <t>ミヨシマチ</t>
    </rPh>
    <phoneticPr fontId="7"/>
  </si>
  <si>
    <t>伊奈町</t>
    <rPh sb="0" eb="3">
      <t>イナマチ</t>
    </rPh>
    <phoneticPr fontId="7"/>
  </si>
  <si>
    <t>白岡市</t>
    <rPh sb="0" eb="1">
      <t>シロ</t>
    </rPh>
    <rPh sb="1" eb="2">
      <t>オカ</t>
    </rPh>
    <rPh sb="2" eb="3">
      <t>シ</t>
    </rPh>
    <phoneticPr fontId="7"/>
  </si>
  <si>
    <t>吉川市</t>
    <rPh sb="0" eb="3">
      <t>ヨシカワシ</t>
    </rPh>
    <phoneticPr fontId="7"/>
  </si>
  <si>
    <t>幸手市</t>
    <rPh sb="0" eb="3">
      <t>サッテシ</t>
    </rPh>
    <phoneticPr fontId="7"/>
  </si>
  <si>
    <t>蓮田市</t>
    <rPh sb="0" eb="3">
      <t>ハスダシ</t>
    </rPh>
    <phoneticPr fontId="7"/>
  </si>
  <si>
    <t>三郷市</t>
    <rPh sb="0" eb="3">
      <t>ミサトシ</t>
    </rPh>
    <phoneticPr fontId="7"/>
  </si>
  <si>
    <t>八潮市</t>
    <rPh sb="0" eb="3">
      <t>ヤシオシ</t>
    </rPh>
    <phoneticPr fontId="7"/>
  </si>
  <si>
    <t>北本市</t>
    <rPh sb="0" eb="3">
      <t>キタモトシ</t>
    </rPh>
    <phoneticPr fontId="7"/>
  </si>
  <si>
    <t>久喜市</t>
    <rPh sb="0" eb="3">
      <t>クキシ</t>
    </rPh>
    <phoneticPr fontId="7"/>
  </si>
  <si>
    <t>入間市</t>
    <rPh sb="0" eb="3">
      <t>イルマシ</t>
    </rPh>
    <phoneticPr fontId="7"/>
  </si>
  <si>
    <t>戸田市</t>
    <rPh sb="0" eb="3">
      <t>トダシ</t>
    </rPh>
    <phoneticPr fontId="7"/>
  </si>
  <si>
    <t>越谷市</t>
    <rPh sb="0" eb="3">
      <t>コシガヤシ</t>
    </rPh>
    <phoneticPr fontId="7"/>
  </si>
  <si>
    <t>草加市</t>
    <rPh sb="0" eb="3">
      <t>ソウカシ</t>
    </rPh>
    <phoneticPr fontId="7"/>
  </si>
  <si>
    <t>上尾市</t>
    <rPh sb="0" eb="3">
      <t>アゲオシ</t>
    </rPh>
    <phoneticPr fontId="7"/>
  </si>
  <si>
    <t>深谷市</t>
    <rPh sb="0" eb="3">
      <t>フカヤシ</t>
    </rPh>
    <phoneticPr fontId="7"/>
  </si>
  <si>
    <t>鴻巣市</t>
    <rPh sb="0" eb="3">
      <t>コウノスシ</t>
    </rPh>
    <phoneticPr fontId="7"/>
  </si>
  <si>
    <t>一部</t>
    <rPh sb="0" eb="2">
      <t>イチブ</t>
    </rPh>
    <phoneticPr fontId="7"/>
  </si>
  <si>
    <t>羽生市</t>
    <rPh sb="0" eb="3">
      <t>ハニュウシ</t>
    </rPh>
    <phoneticPr fontId="7"/>
  </si>
  <si>
    <t>揖斐川町</t>
    <rPh sb="0" eb="3">
      <t>イビガワ</t>
    </rPh>
    <rPh sb="3" eb="4">
      <t>マチ</t>
    </rPh>
    <phoneticPr fontId="7"/>
  </si>
  <si>
    <t>春日部市</t>
    <rPh sb="0" eb="4">
      <t>カスカベシ</t>
    </rPh>
    <phoneticPr fontId="7"/>
  </si>
  <si>
    <t>加須市</t>
    <rPh sb="0" eb="3">
      <t>カゾシ</t>
    </rPh>
    <phoneticPr fontId="7"/>
  </si>
  <si>
    <t>飯能市</t>
    <rPh sb="0" eb="3">
      <t>ハンノウシ</t>
    </rPh>
    <phoneticPr fontId="7"/>
  </si>
  <si>
    <t>所沢市</t>
    <rPh sb="0" eb="3">
      <t>トコロザワシ</t>
    </rPh>
    <phoneticPr fontId="7"/>
  </si>
  <si>
    <t>南越前町</t>
    <rPh sb="0" eb="1">
      <t>ミナミ</t>
    </rPh>
    <rPh sb="1" eb="3">
      <t>エチゼン</t>
    </rPh>
    <rPh sb="3" eb="4">
      <t>マチ</t>
    </rPh>
    <phoneticPr fontId="7"/>
  </si>
  <si>
    <t>行田市</t>
    <rPh sb="0" eb="3">
      <t>ギョウダシ</t>
    </rPh>
    <phoneticPr fontId="7"/>
  </si>
  <si>
    <t>白山市</t>
    <rPh sb="0" eb="3">
      <t>ハクサンシ</t>
    </rPh>
    <phoneticPr fontId="7"/>
  </si>
  <si>
    <t>鰺ヶ沢町</t>
  </si>
  <si>
    <t>川口市</t>
    <rPh sb="0" eb="3">
      <t>カワグチシ</t>
    </rPh>
    <phoneticPr fontId="7"/>
  </si>
  <si>
    <t>加賀市</t>
    <rPh sb="0" eb="3">
      <t>カガシ</t>
    </rPh>
    <phoneticPr fontId="7"/>
  </si>
  <si>
    <t>川越市</t>
    <rPh sb="0" eb="3">
      <t>カワゴエシ</t>
    </rPh>
    <phoneticPr fontId="7"/>
  </si>
  <si>
    <t>明和町</t>
    <rPh sb="0" eb="3">
      <t>メイワチョウ</t>
    </rPh>
    <phoneticPr fontId="7"/>
  </si>
  <si>
    <t>砺波市</t>
    <rPh sb="0" eb="3">
      <t>トナミシ</t>
    </rPh>
    <phoneticPr fontId="7"/>
  </si>
  <si>
    <t>高崎市</t>
    <rPh sb="0" eb="3">
      <t>タカサキシ</t>
    </rPh>
    <phoneticPr fontId="7"/>
  </si>
  <si>
    <t>黒部市</t>
    <rPh sb="0" eb="3">
      <t>クロベシ</t>
    </rPh>
    <phoneticPr fontId="7"/>
  </si>
  <si>
    <t>野木町</t>
    <rPh sb="0" eb="3">
      <t>ノギマチ</t>
    </rPh>
    <phoneticPr fontId="7"/>
  </si>
  <si>
    <t>下野市</t>
    <rPh sb="0" eb="3">
      <t>シモツケシ</t>
    </rPh>
    <phoneticPr fontId="7"/>
  </si>
  <si>
    <t>さくら市</t>
    <rPh sb="3" eb="4">
      <t>シ</t>
    </rPh>
    <phoneticPr fontId="7"/>
  </si>
  <si>
    <t>上越市</t>
    <rPh sb="0" eb="3">
      <t>ジョウエツシ</t>
    </rPh>
    <phoneticPr fontId="7"/>
  </si>
  <si>
    <t>大田原市</t>
    <rPh sb="0" eb="3">
      <t>オオタワラ</t>
    </rPh>
    <rPh sb="3" eb="4">
      <t>シ</t>
    </rPh>
    <phoneticPr fontId="7"/>
  </si>
  <si>
    <t>五泉市</t>
    <rPh sb="0" eb="3">
      <t>ゴセンシ</t>
    </rPh>
    <phoneticPr fontId="7"/>
  </si>
  <si>
    <t>宇都宮市</t>
    <rPh sb="0" eb="4">
      <t>ウツノミヤシ</t>
    </rPh>
    <phoneticPr fontId="7"/>
  </si>
  <si>
    <t>村上市</t>
    <rPh sb="0" eb="3">
      <t>ムラカミシ</t>
    </rPh>
    <phoneticPr fontId="7"/>
  </si>
  <si>
    <t>東海村</t>
    <rPh sb="0" eb="3">
      <t>トウカイムラ</t>
    </rPh>
    <phoneticPr fontId="7"/>
  </si>
  <si>
    <t>柏崎市</t>
    <rPh sb="0" eb="3">
      <t>カシワザキシ</t>
    </rPh>
    <phoneticPr fontId="7"/>
  </si>
  <si>
    <t>利根町</t>
    <rPh sb="0" eb="3">
      <t>トネマチ</t>
    </rPh>
    <phoneticPr fontId="7"/>
  </si>
  <si>
    <t>三条市</t>
    <rPh sb="0" eb="3">
      <t>サンジョウシ</t>
    </rPh>
    <phoneticPr fontId="7"/>
  </si>
  <si>
    <t>境町</t>
    <rPh sb="0" eb="2">
      <t>サカイマチ</t>
    </rPh>
    <phoneticPr fontId="7"/>
  </si>
  <si>
    <t>五霞町</t>
    <rPh sb="0" eb="3">
      <t>ゴカマチ</t>
    </rPh>
    <phoneticPr fontId="7"/>
  </si>
  <si>
    <t>会津美里町</t>
    <rPh sb="0" eb="2">
      <t>アイヅ</t>
    </rPh>
    <rPh sb="2" eb="4">
      <t>ミサト</t>
    </rPh>
    <rPh sb="4" eb="5">
      <t>マチ</t>
    </rPh>
    <phoneticPr fontId="7"/>
  </si>
  <si>
    <t>河内町</t>
    <rPh sb="0" eb="2">
      <t>カワウチ</t>
    </rPh>
    <rPh sb="2" eb="3">
      <t>マチ</t>
    </rPh>
    <phoneticPr fontId="7"/>
  </si>
  <si>
    <t>南会津町</t>
    <rPh sb="0" eb="3">
      <t>ミナミアイヅ</t>
    </rPh>
    <rPh sb="3" eb="4">
      <t>マチ</t>
    </rPh>
    <phoneticPr fontId="7"/>
  </si>
  <si>
    <t>大洗町</t>
    <rPh sb="0" eb="3">
      <t>オオアライマチ</t>
    </rPh>
    <phoneticPr fontId="7"/>
  </si>
  <si>
    <t>新ひだか町</t>
    <rPh sb="0" eb="1">
      <t>シン</t>
    </rPh>
    <rPh sb="4" eb="5">
      <t>マチ</t>
    </rPh>
    <phoneticPr fontId="7"/>
  </si>
  <si>
    <t>３級地</t>
  </si>
  <si>
    <t>那珂市</t>
    <rPh sb="0" eb="3">
      <t>ナカシ</t>
    </rPh>
    <phoneticPr fontId="7"/>
  </si>
  <si>
    <t>庄内町</t>
    <rPh sb="0" eb="2">
      <t>ショウナイ</t>
    </rPh>
    <rPh sb="2" eb="3">
      <t>チョウ</t>
    </rPh>
    <phoneticPr fontId="7"/>
  </si>
  <si>
    <t>えりも町</t>
    <rPh sb="3" eb="4">
      <t>チョウ</t>
    </rPh>
    <phoneticPr fontId="7"/>
  </si>
  <si>
    <t>つくばみらい市</t>
    <rPh sb="6" eb="7">
      <t>シ</t>
    </rPh>
    <phoneticPr fontId="7"/>
  </si>
  <si>
    <t>酒田市</t>
    <rPh sb="0" eb="3">
      <t>サカタシ</t>
    </rPh>
    <phoneticPr fontId="7"/>
  </si>
  <si>
    <t>浦河町</t>
    <rPh sb="0" eb="3">
      <t>ウラカワチョウ</t>
    </rPh>
    <phoneticPr fontId="7"/>
  </si>
  <si>
    <t>神栖市</t>
    <rPh sb="0" eb="2">
      <t>カミス</t>
    </rPh>
    <rPh sb="2" eb="3">
      <t>シ</t>
    </rPh>
    <phoneticPr fontId="7"/>
  </si>
  <si>
    <t>鶴岡市</t>
    <rPh sb="0" eb="3">
      <t>ツルオカシ</t>
    </rPh>
    <phoneticPr fontId="7"/>
  </si>
  <si>
    <t>奥尻町</t>
    <rPh sb="0" eb="3">
      <t>オクシリチョウ</t>
    </rPh>
    <phoneticPr fontId="7"/>
  </si>
  <si>
    <t>坂東市</t>
    <rPh sb="0" eb="3">
      <t>バンドウシ</t>
    </rPh>
    <phoneticPr fontId="7"/>
  </si>
  <si>
    <t>美郷町</t>
    <rPh sb="0" eb="2">
      <t>ミサト</t>
    </rPh>
    <rPh sb="2" eb="3">
      <t>マチ</t>
    </rPh>
    <phoneticPr fontId="7"/>
  </si>
  <si>
    <t>乙部町</t>
    <rPh sb="0" eb="3">
      <t>オトベチョウ</t>
    </rPh>
    <phoneticPr fontId="7"/>
  </si>
  <si>
    <t>ひたちなか市</t>
    <rPh sb="5" eb="6">
      <t>シ</t>
    </rPh>
    <phoneticPr fontId="7"/>
  </si>
  <si>
    <t>常総市</t>
    <rPh sb="0" eb="3">
      <t>ジョウソウシ</t>
    </rPh>
    <phoneticPr fontId="7"/>
  </si>
  <si>
    <t>古河市</t>
    <rPh sb="0" eb="3">
      <t>コガシ</t>
    </rPh>
    <phoneticPr fontId="7"/>
  </si>
  <si>
    <t>富谷市</t>
    <rPh sb="0" eb="2">
      <t>トミヤ</t>
    </rPh>
    <rPh sb="2" eb="3">
      <t>シ</t>
    </rPh>
    <phoneticPr fontId="7"/>
  </si>
  <si>
    <t>由利本荘市</t>
    <rPh sb="0" eb="5">
      <t>ユリホンジョウシ</t>
    </rPh>
    <phoneticPr fontId="7"/>
  </si>
  <si>
    <t>大和町</t>
    <rPh sb="0" eb="2">
      <t>ヤマト</t>
    </rPh>
    <rPh sb="2" eb="3">
      <t>マチ</t>
    </rPh>
    <phoneticPr fontId="7"/>
  </si>
  <si>
    <t>鹿部町</t>
    <rPh sb="0" eb="2">
      <t>シカベ</t>
    </rPh>
    <rPh sb="2" eb="3">
      <t>マチ</t>
    </rPh>
    <phoneticPr fontId="7"/>
  </si>
  <si>
    <t>七ヶ浜町</t>
    <rPh sb="0" eb="4">
      <t>シチガハママチ</t>
    </rPh>
    <phoneticPr fontId="7"/>
  </si>
  <si>
    <t>七飯町</t>
    <rPh sb="0" eb="3">
      <t>ナナエチョウ</t>
    </rPh>
    <phoneticPr fontId="7"/>
  </si>
  <si>
    <t>仙台市</t>
    <rPh sb="0" eb="3">
      <t>センダイシ</t>
    </rPh>
    <phoneticPr fontId="7"/>
  </si>
  <si>
    <t>木古内町</t>
    <rPh sb="0" eb="4">
      <t>キコナイチョウ</t>
    </rPh>
    <phoneticPr fontId="7"/>
  </si>
  <si>
    <t>福津市</t>
    <rPh sb="0" eb="3">
      <t>フクツシ</t>
    </rPh>
    <phoneticPr fontId="7"/>
  </si>
  <si>
    <r>
      <t>10/100</t>
    </r>
    <r>
      <rPr>
        <sz val="11"/>
        <color indexed="8"/>
        <rFont val="ＭＳ Ｐゴシック"/>
        <family val="3"/>
        <charset val="128"/>
      </rPr>
      <t>地域</t>
    </r>
    <phoneticPr fontId="7"/>
  </si>
  <si>
    <t>知内町</t>
    <rPh sb="0" eb="3">
      <t>シリウチチョウ</t>
    </rPh>
    <phoneticPr fontId="7"/>
  </si>
  <si>
    <t>春日市</t>
    <rPh sb="0" eb="3">
      <t>カスガシ</t>
    </rPh>
    <phoneticPr fontId="7"/>
  </si>
  <si>
    <r>
      <t>10/100</t>
    </r>
    <r>
      <rPr>
        <sz val="11"/>
        <color indexed="8"/>
        <rFont val="ＭＳ Ｐゴシック"/>
        <family val="3"/>
        <charset val="128"/>
      </rPr>
      <t>地域</t>
    </r>
    <phoneticPr fontId="7"/>
  </si>
  <si>
    <t>松前町</t>
    <rPh sb="0" eb="3">
      <t>マツマエチョウ</t>
    </rPh>
    <phoneticPr fontId="7"/>
  </si>
  <si>
    <t>福岡市</t>
    <rPh sb="0" eb="3">
      <t>フクオカシ</t>
    </rPh>
    <phoneticPr fontId="7"/>
  </si>
  <si>
    <t>東北町</t>
    <rPh sb="0" eb="2">
      <t>トウホク</t>
    </rPh>
    <rPh sb="2" eb="3">
      <t>マチ</t>
    </rPh>
    <phoneticPr fontId="7"/>
  </si>
  <si>
    <t>北斗市</t>
    <rPh sb="0" eb="2">
      <t>ホクト</t>
    </rPh>
    <rPh sb="2" eb="3">
      <t>シ</t>
    </rPh>
    <phoneticPr fontId="7"/>
  </si>
  <si>
    <t>府中町</t>
    <rPh sb="0" eb="3">
      <t>フチュウチョウ</t>
    </rPh>
    <phoneticPr fontId="7"/>
  </si>
  <si>
    <t>平川市</t>
    <rPh sb="0" eb="2">
      <t>ヒラカワ</t>
    </rPh>
    <rPh sb="2" eb="3">
      <t>シ</t>
    </rPh>
    <phoneticPr fontId="7"/>
  </si>
  <si>
    <t>登別市</t>
    <rPh sb="0" eb="3">
      <t>ノボリベツシ</t>
    </rPh>
    <phoneticPr fontId="7"/>
  </si>
  <si>
    <t>広島市</t>
    <rPh sb="0" eb="3">
      <t>ヒロシマシ</t>
    </rPh>
    <phoneticPr fontId="7"/>
  </si>
  <si>
    <t>十和田市</t>
    <rPh sb="0" eb="4">
      <t>トワダシ</t>
    </rPh>
    <phoneticPr fontId="7"/>
  </si>
  <si>
    <t>苫小牧市</t>
    <rPh sb="0" eb="4">
      <t>トマコマイシ</t>
    </rPh>
    <phoneticPr fontId="7"/>
  </si>
  <si>
    <t>川西町</t>
    <rPh sb="0" eb="2">
      <t>カワニシ</t>
    </rPh>
    <rPh sb="2" eb="3">
      <t>マチ</t>
    </rPh>
    <phoneticPr fontId="7"/>
  </si>
  <si>
    <t>五所川原市</t>
    <rPh sb="0" eb="5">
      <t>ゴショガワラシ</t>
    </rPh>
    <phoneticPr fontId="7"/>
  </si>
  <si>
    <t>室蘭市</t>
    <rPh sb="0" eb="3">
      <t>ムロランシ</t>
    </rPh>
    <phoneticPr fontId="7"/>
  </si>
  <si>
    <t>大和郡山市</t>
    <rPh sb="0" eb="5">
      <t>ヤマトコオリヤマシ</t>
    </rPh>
    <phoneticPr fontId="7"/>
  </si>
  <si>
    <t>弘前市</t>
    <rPh sb="0" eb="3">
      <t>ヒロサキシ</t>
    </rPh>
    <phoneticPr fontId="7"/>
  </si>
  <si>
    <t>函館市</t>
    <rPh sb="0" eb="3">
      <t>ハコダテシ</t>
    </rPh>
    <phoneticPr fontId="7"/>
  </si>
  <si>
    <t>奈良市</t>
    <rPh sb="0" eb="3">
      <t>ナラシ</t>
    </rPh>
    <phoneticPr fontId="7"/>
  </si>
  <si>
    <t>遠軽町</t>
    <rPh sb="0" eb="2">
      <t>エンガル</t>
    </rPh>
    <rPh sb="2" eb="3">
      <t>マチ</t>
    </rPh>
    <phoneticPr fontId="7"/>
  </si>
  <si>
    <t>羅臼町</t>
    <rPh sb="0" eb="3">
      <t>ラウスチョウ</t>
    </rPh>
    <phoneticPr fontId="7"/>
  </si>
  <si>
    <t>２級地</t>
  </si>
  <si>
    <t>三田市</t>
    <rPh sb="0" eb="3">
      <t>サンダシ</t>
    </rPh>
    <phoneticPr fontId="7"/>
  </si>
  <si>
    <t>洞爺湖町</t>
    <rPh sb="0" eb="3">
      <t>トウヤコ</t>
    </rPh>
    <rPh sb="3" eb="4">
      <t>マチ</t>
    </rPh>
    <phoneticPr fontId="7"/>
  </si>
  <si>
    <t>標津町</t>
    <rPh sb="0" eb="3">
      <t>シベツチョウ</t>
    </rPh>
    <phoneticPr fontId="7"/>
  </si>
  <si>
    <t>川西市</t>
    <rPh sb="0" eb="3">
      <t>カワニシシ</t>
    </rPh>
    <phoneticPr fontId="7"/>
  </si>
  <si>
    <t>せたな町</t>
    <rPh sb="3" eb="4">
      <t>マチ</t>
    </rPh>
    <phoneticPr fontId="7"/>
  </si>
  <si>
    <t>白糠町</t>
    <rPh sb="0" eb="3">
      <t>シラヌカチョウ</t>
    </rPh>
    <phoneticPr fontId="7"/>
  </si>
  <si>
    <t>高砂市</t>
    <rPh sb="0" eb="3">
      <t>タカサゴシ</t>
    </rPh>
    <phoneticPr fontId="7"/>
  </si>
  <si>
    <t>石狩市</t>
    <rPh sb="0" eb="3">
      <t>イシカリシ</t>
    </rPh>
    <phoneticPr fontId="7"/>
  </si>
  <si>
    <t>伊丹市</t>
    <rPh sb="0" eb="3">
      <t>イタミシ</t>
    </rPh>
    <phoneticPr fontId="7"/>
  </si>
  <si>
    <r>
      <t>10/100</t>
    </r>
    <r>
      <rPr>
        <sz val="11"/>
        <color indexed="8"/>
        <rFont val="ＭＳ Ｐゴシック"/>
        <family val="3"/>
        <charset val="128"/>
      </rPr>
      <t>地域</t>
    </r>
    <phoneticPr fontId="7"/>
  </si>
  <si>
    <t>伊達市</t>
    <rPh sb="0" eb="3">
      <t>ダテシ</t>
    </rPh>
    <phoneticPr fontId="7"/>
  </si>
  <si>
    <t>尼崎市</t>
    <rPh sb="0" eb="3">
      <t>アマガサキシ</t>
    </rPh>
    <phoneticPr fontId="7"/>
  </si>
  <si>
    <t>岩見沢市</t>
    <rPh sb="0" eb="4">
      <t>イワミザワシ</t>
    </rPh>
    <phoneticPr fontId="7"/>
  </si>
  <si>
    <t>釧路町</t>
    <rPh sb="0" eb="2">
      <t>クシロ</t>
    </rPh>
    <rPh sb="2" eb="3">
      <t>チョウ</t>
    </rPh>
    <phoneticPr fontId="7"/>
  </si>
  <si>
    <t>島本町</t>
    <rPh sb="0" eb="3">
      <t>シマモトチョウ</t>
    </rPh>
    <phoneticPr fontId="7"/>
  </si>
  <si>
    <t>全域</t>
    <rPh sb="0" eb="2">
      <t>ゼンイキ</t>
    </rPh>
    <phoneticPr fontId="7"/>
  </si>
  <si>
    <t>広尾町</t>
    <rPh sb="0" eb="3">
      <t>ヒロオチョウ</t>
    </rPh>
    <phoneticPr fontId="7"/>
  </si>
  <si>
    <t>摂津市</t>
    <rPh sb="0" eb="3">
      <t>セッツシ</t>
    </rPh>
    <phoneticPr fontId="7"/>
  </si>
  <si>
    <t>栄村</t>
    <rPh sb="0" eb="2">
      <t>サカエムラ</t>
    </rPh>
    <phoneticPr fontId="7"/>
  </si>
  <si>
    <t>新得町</t>
    <rPh sb="0" eb="3">
      <t>シントクチョウ</t>
    </rPh>
    <phoneticPr fontId="7"/>
  </si>
  <si>
    <t>交野市</t>
    <rPh sb="0" eb="1">
      <t>マジ</t>
    </rPh>
    <rPh sb="1" eb="2">
      <t>ノ</t>
    </rPh>
    <rPh sb="2" eb="3">
      <t>シ</t>
    </rPh>
    <phoneticPr fontId="7"/>
  </si>
  <si>
    <t>信濃町</t>
    <rPh sb="0" eb="3">
      <t>シナノマチ</t>
    </rPh>
    <phoneticPr fontId="7"/>
  </si>
  <si>
    <t>様似町</t>
    <rPh sb="0" eb="3">
      <t>サマニチョウ</t>
    </rPh>
    <phoneticPr fontId="7"/>
  </si>
  <si>
    <t>東大阪市</t>
    <rPh sb="0" eb="4">
      <t>ヒガシオオサカシ</t>
    </rPh>
    <phoneticPr fontId="7"/>
  </si>
  <si>
    <t>野沢温泉村</t>
    <rPh sb="0" eb="5">
      <t>ノザワオンセンムラ</t>
    </rPh>
    <phoneticPr fontId="7"/>
  </si>
  <si>
    <t>新冠町</t>
    <rPh sb="0" eb="3">
      <t>ニイカップチョウ</t>
    </rPh>
    <phoneticPr fontId="7"/>
  </si>
  <si>
    <t>柏原市</t>
    <rPh sb="0" eb="1">
      <t>カシワ</t>
    </rPh>
    <rPh sb="1" eb="2">
      <t>ハラ</t>
    </rPh>
    <rPh sb="2" eb="3">
      <t>シ</t>
    </rPh>
    <phoneticPr fontId="7"/>
  </si>
  <si>
    <r>
      <t>10/100</t>
    </r>
    <r>
      <rPr>
        <sz val="11"/>
        <color indexed="8"/>
        <rFont val="ＭＳ Ｐゴシック"/>
        <family val="3"/>
        <charset val="128"/>
      </rPr>
      <t>地域</t>
    </r>
    <phoneticPr fontId="7"/>
  </si>
  <si>
    <t>木島平村</t>
    <rPh sb="0" eb="4">
      <t>キジマダイラムラ</t>
    </rPh>
    <phoneticPr fontId="7"/>
  </si>
  <si>
    <t>日高町</t>
    <rPh sb="0" eb="3">
      <t>ヒダカチョウ</t>
    </rPh>
    <phoneticPr fontId="7"/>
  </si>
  <si>
    <t>八尾市</t>
    <rPh sb="0" eb="3">
      <t>ヤオシ</t>
    </rPh>
    <phoneticPr fontId="7"/>
  </si>
  <si>
    <t>山ノ内町</t>
    <rPh sb="0" eb="1">
      <t>ヤマ</t>
    </rPh>
    <rPh sb="2" eb="4">
      <t>ウチマチ</t>
    </rPh>
    <phoneticPr fontId="7"/>
  </si>
  <si>
    <t>むかわ町</t>
    <rPh sb="3" eb="4">
      <t>チョウ</t>
    </rPh>
    <phoneticPr fontId="7"/>
  </si>
  <si>
    <t>茨木市</t>
    <rPh sb="0" eb="3">
      <t>イバラキシ</t>
    </rPh>
    <phoneticPr fontId="7"/>
  </si>
  <si>
    <t>白老町</t>
    <rPh sb="0" eb="3">
      <t>シラオイチョウ</t>
    </rPh>
    <phoneticPr fontId="7"/>
  </si>
  <si>
    <t>枚方市</t>
    <rPh sb="0" eb="3">
      <t>ヒラカタシ</t>
    </rPh>
    <phoneticPr fontId="7"/>
  </si>
  <si>
    <t>小谷村</t>
    <rPh sb="0" eb="1">
      <t>コ</t>
    </rPh>
    <rPh sb="1" eb="3">
      <t>タニムラ</t>
    </rPh>
    <phoneticPr fontId="7"/>
  </si>
  <si>
    <t>壮瞥町</t>
    <phoneticPr fontId="7"/>
  </si>
  <si>
    <t>堺市</t>
    <rPh sb="0" eb="2">
      <t>サカイシ</t>
    </rPh>
    <phoneticPr fontId="7"/>
  </si>
  <si>
    <t>白馬村</t>
    <rPh sb="0" eb="3">
      <t>ハクバムラ</t>
    </rPh>
    <phoneticPr fontId="7"/>
  </si>
  <si>
    <t>京都市</t>
    <rPh sb="0" eb="3">
      <t>キョウトシ</t>
    </rPh>
    <phoneticPr fontId="7"/>
  </si>
  <si>
    <t>栗東市</t>
    <rPh sb="0" eb="3">
      <t>リットウシ</t>
    </rPh>
    <phoneticPr fontId="7"/>
  </si>
  <si>
    <t>池田町</t>
    <rPh sb="0" eb="2">
      <t>イケダ</t>
    </rPh>
    <rPh sb="2" eb="3">
      <t>マチ</t>
    </rPh>
    <phoneticPr fontId="7"/>
  </si>
  <si>
    <t>雄武町</t>
    <rPh sb="0" eb="1">
      <t>ユウ</t>
    </rPh>
    <rPh sb="1" eb="2">
      <t>ブ</t>
    </rPh>
    <rPh sb="2" eb="3">
      <t>マチ</t>
    </rPh>
    <phoneticPr fontId="7"/>
  </si>
  <si>
    <t>草津市</t>
    <rPh sb="0" eb="3">
      <t>クサツシ</t>
    </rPh>
    <phoneticPr fontId="7"/>
  </si>
  <si>
    <t>斜里町</t>
    <rPh sb="0" eb="2">
      <t>シャリ</t>
    </rPh>
    <rPh sb="2" eb="3">
      <t>マチ</t>
    </rPh>
    <phoneticPr fontId="7"/>
  </si>
  <si>
    <t>大津市</t>
    <rPh sb="0" eb="3">
      <t>オオツシ</t>
    </rPh>
    <phoneticPr fontId="7"/>
  </si>
  <si>
    <t>大野市</t>
    <rPh sb="0" eb="2">
      <t>オオノ</t>
    </rPh>
    <rPh sb="2" eb="3">
      <t>シ</t>
    </rPh>
    <phoneticPr fontId="7"/>
  </si>
  <si>
    <t>利尻富士町</t>
    <phoneticPr fontId="7"/>
  </si>
  <si>
    <t>四日市市</t>
    <rPh sb="0" eb="4">
      <t>ヨッカイチシ</t>
    </rPh>
    <phoneticPr fontId="7"/>
  </si>
  <si>
    <t>利尻町</t>
    <rPh sb="0" eb="3">
      <t>リシリチョウ</t>
    </rPh>
    <phoneticPr fontId="7"/>
  </si>
  <si>
    <t>長久手市</t>
    <rPh sb="0" eb="3">
      <t>ナガクテ</t>
    </rPh>
    <rPh sb="3" eb="4">
      <t>シ</t>
    </rPh>
    <phoneticPr fontId="7"/>
  </si>
  <si>
    <t>礼文町</t>
    <rPh sb="0" eb="3">
      <t>レブンチョウ</t>
    </rPh>
    <phoneticPr fontId="7"/>
  </si>
  <si>
    <t>みよし市</t>
    <rPh sb="3" eb="4">
      <t>シ</t>
    </rPh>
    <phoneticPr fontId="7"/>
  </si>
  <si>
    <t>豊富町</t>
    <rPh sb="0" eb="2">
      <t>ホウフ</t>
    </rPh>
    <rPh sb="2" eb="3">
      <t>マチ</t>
    </rPh>
    <phoneticPr fontId="7"/>
  </si>
  <si>
    <t>清須市</t>
    <rPh sb="0" eb="3">
      <t>キヨスシ</t>
    </rPh>
    <phoneticPr fontId="7"/>
  </si>
  <si>
    <t>津南町</t>
    <rPh sb="0" eb="3">
      <t>ツナンマチ</t>
    </rPh>
    <phoneticPr fontId="7"/>
  </si>
  <si>
    <t>枝幸町</t>
    <rPh sb="0" eb="1">
      <t>エダ</t>
    </rPh>
    <rPh sb="1" eb="2">
      <t>サイワ</t>
    </rPh>
    <rPh sb="2" eb="3">
      <t>マチ</t>
    </rPh>
    <phoneticPr fontId="7"/>
  </si>
  <si>
    <t>知立市</t>
    <rPh sb="0" eb="3">
      <t>チリュウシ</t>
    </rPh>
    <phoneticPr fontId="7"/>
  </si>
  <si>
    <t>湯沢町</t>
    <rPh sb="0" eb="2">
      <t>ユザワ</t>
    </rPh>
    <rPh sb="2" eb="3">
      <t>マチ</t>
    </rPh>
    <phoneticPr fontId="7"/>
  </si>
  <si>
    <t>猿払村</t>
    <rPh sb="0" eb="3">
      <t>サルフツムラ</t>
    </rPh>
    <phoneticPr fontId="7"/>
  </si>
  <si>
    <t>知多市</t>
    <rPh sb="0" eb="3">
      <t>チタシ</t>
    </rPh>
    <phoneticPr fontId="7"/>
  </si>
  <si>
    <t>阿賀町</t>
    <rPh sb="0" eb="3">
      <t>アガマチ</t>
    </rPh>
    <phoneticPr fontId="7"/>
  </si>
  <si>
    <t>増毛町</t>
    <rPh sb="0" eb="2">
      <t>マシケ</t>
    </rPh>
    <rPh sb="2" eb="3">
      <t>マチ</t>
    </rPh>
    <phoneticPr fontId="7"/>
  </si>
  <si>
    <t>西尾市</t>
    <rPh sb="0" eb="3">
      <t>ニシオシ</t>
    </rPh>
    <phoneticPr fontId="7"/>
  </si>
  <si>
    <t>小平町</t>
    <rPh sb="0" eb="2">
      <t>コダイラ</t>
    </rPh>
    <rPh sb="2" eb="3">
      <t>チョウ</t>
    </rPh>
    <phoneticPr fontId="7"/>
  </si>
  <si>
    <t>寒川町</t>
    <rPh sb="0" eb="1">
      <t>サム</t>
    </rPh>
    <rPh sb="1" eb="2">
      <t>カワ</t>
    </rPh>
    <rPh sb="2" eb="3">
      <t>マチ</t>
    </rPh>
    <phoneticPr fontId="7"/>
  </si>
  <si>
    <t>苫前町</t>
    <rPh sb="0" eb="2">
      <t>トママエ</t>
    </rPh>
    <rPh sb="2" eb="3">
      <t>チョウ</t>
    </rPh>
    <phoneticPr fontId="7"/>
  </si>
  <si>
    <t>綾瀬市</t>
    <rPh sb="0" eb="3">
      <t>アヤセシ</t>
    </rPh>
    <phoneticPr fontId="7"/>
  </si>
  <si>
    <t>羽幌町</t>
    <rPh sb="0" eb="3">
      <t>ハボロチョウ</t>
    </rPh>
    <phoneticPr fontId="7"/>
  </si>
  <si>
    <t>伊勢原市</t>
    <rPh sb="0" eb="4">
      <t>イセハラシ</t>
    </rPh>
    <phoneticPr fontId="7"/>
  </si>
  <si>
    <t>初山別村</t>
    <rPh sb="0" eb="1">
      <t>ハツ</t>
    </rPh>
    <rPh sb="3" eb="4">
      <t>ムラ</t>
    </rPh>
    <phoneticPr fontId="7"/>
  </si>
  <si>
    <t>大和市</t>
    <rPh sb="0" eb="3">
      <t>ヤマトシ</t>
    </rPh>
    <phoneticPr fontId="7"/>
  </si>
  <si>
    <r>
      <t>10/100</t>
    </r>
    <r>
      <rPr>
        <sz val="11"/>
        <color indexed="8"/>
        <rFont val="ＭＳ Ｐゴシック"/>
        <family val="3"/>
        <charset val="128"/>
      </rPr>
      <t>地域</t>
    </r>
    <phoneticPr fontId="7"/>
  </si>
  <si>
    <t>十日町市</t>
    <rPh sb="0" eb="4">
      <t>トオカマチシ</t>
    </rPh>
    <phoneticPr fontId="7"/>
  </si>
  <si>
    <t>遠別町</t>
    <rPh sb="0" eb="3">
      <t>エンベツチョウ</t>
    </rPh>
    <phoneticPr fontId="7"/>
  </si>
  <si>
    <t>茅ヶ崎市</t>
    <rPh sb="0" eb="4">
      <t>チガサキシ</t>
    </rPh>
    <phoneticPr fontId="7"/>
  </si>
  <si>
    <t>加茂市</t>
    <rPh sb="0" eb="2">
      <t>カモ</t>
    </rPh>
    <rPh sb="2" eb="3">
      <t>シ</t>
    </rPh>
    <phoneticPr fontId="7"/>
  </si>
  <si>
    <t>天塩町</t>
    <rPh sb="0" eb="1">
      <t>アマ</t>
    </rPh>
    <rPh sb="1" eb="2">
      <t>シオ</t>
    </rPh>
    <rPh sb="2" eb="3">
      <t>マチ</t>
    </rPh>
    <phoneticPr fontId="7"/>
  </si>
  <si>
    <t>小田原市</t>
    <rPh sb="0" eb="4">
      <t>オダワラシ</t>
    </rPh>
    <phoneticPr fontId="7"/>
  </si>
  <si>
    <t>平塚市</t>
    <rPh sb="0" eb="3">
      <t>ヒラツカシ</t>
    </rPh>
    <phoneticPr fontId="7"/>
  </si>
  <si>
    <t>横須賀市</t>
    <rPh sb="0" eb="4">
      <t>ヨコスカシ</t>
    </rPh>
    <phoneticPr fontId="7"/>
  </si>
  <si>
    <t>昭和村</t>
    <rPh sb="0" eb="2">
      <t>ショウワ</t>
    </rPh>
    <rPh sb="2" eb="3">
      <t>ムラ</t>
    </rPh>
    <phoneticPr fontId="7"/>
  </si>
  <si>
    <t>檜原村</t>
    <rPh sb="0" eb="3">
      <t>ヒノハラムラ</t>
    </rPh>
    <phoneticPr fontId="7"/>
  </si>
  <si>
    <t>金山町</t>
    <rPh sb="0" eb="2">
      <t>カナヤマ</t>
    </rPh>
    <rPh sb="2" eb="3">
      <t>マチ</t>
    </rPh>
    <phoneticPr fontId="7"/>
  </si>
  <si>
    <t>日の出町</t>
    <rPh sb="0" eb="1">
      <t>ヒ</t>
    </rPh>
    <rPh sb="2" eb="4">
      <t>デマチ</t>
    </rPh>
    <phoneticPr fontId="7"/>
  </si>
  <si>
    <t>三島町</t>
    <rPh sb="0" eb="2">
      <t>ミシマ</t>
    </rPh>
    <rPh sb="2" eb="3">
      <t>チョウ</t>
    </rPh>
    <phoneticPr fontId="7"/>
  </si>
  <si>
    <t>長沼町</t>
    <phoneticPr fontId="7"/>
  </si>
  <si>
    <t>羽村市</t>
    <rPh sb="0" eb="3">
      <t>ハムラシ</t>
    </rPh>
    <phoneticPr fontId="7"/>
  </si>
  <si>
    <t>柳津町</t>
    <rPh sb="0" eb="1">
      <t>ヤナギ</t>
    </rPh>
    <rPh sb="1" eb="2">
      <t>ツ</t>
    </rPh>
    <rPh sb="2" eb="3">
      <t>マチ</t>
    </rPh>
    <phoneticPr fontId="7"/>
  </si>
  <si>
    <t>由仁町</t>
    <phoneticPr fontId="7"/>
  </si>
  <si>
    <t>あきる野市</t>
    <rPh sb="3" eb="5">
      <t>ノシ</t>
    </rPh>
    <phoneticPr fontId="7"/>
  </si>
  <si>
    <t>猪苗代町</t>
    <rPh sb="0" eb="4">
      <t>イナワシロマチ</t>
    </rPh>
    <phoneticPr fontId="7"/>
  </si>
  <si>
    <t>奈井江町</t>
    <rPh sb="0" eb="3">
      <t>ナイエ</t>
    </rPh>
    <rPh sb="3" eb="4">
      <t>マチ</t>
    </rPh>
    <phoneticPr fontId="7"/>
  </si>
  <si>
    <t>三鷹市</t>
    <rPh sb="0" eb="3">
      <t>ミタカシ</t>
    </rPh>
    <phoneticPr fontId="7"/>
  </si>
  <si>
    <t>磐梯町</t>
    <rPh sb="0" eb="3">
      <t>バンダイマチ</t>
    </rPh>
    <phoneticPr fontId="7"/>
  </si>
  <si>
    <t>南幌町</t>
    <rPh sb="0" eb="1">
      <t>ミナミ</t>
    </rPh>
    <rPh sb="1" eb="2">
      <t>ホロ</t>
    </rPh>
    <rPh sb="2" eb="3">
      <t>マチ</t>
    </rPh>
    <phoneticPr fontId="7"/>
  </si>
  <si>
    <t>四街道市</t>
    <rPh sb="0" eb="4">
      <t>ヨツカイドウシ</t>
    </rPh>
    <phoneticPr fontId="7"/>
  </si>
  <si>
    <t>西会津町</t>
    <rPh sb="0" eb="4">
      <t>ニシアイヅマチ</t>
    </rPh>
    <phoneticPr fontId="7"/>
  </si>
  <si>
    <t>余市町</t>
    <rPh sb="0" eb="2">
      <t>ヨイチ</t>
    </rPh>
    <rPh sb="2" eb="3">
      <t>マチ</t>
    </rPh>
    <phoneticPr fontId="7"/>
  </si>
  <si>
    <t>富津市</t>
    <rPh sb="0" eb="3">
      <t>フッツシ</t>
    </rPh>
    <phoneticPr fontId="7"/>
  </si>
  <si>
    <t>北塩原村</t>
    <rPh sb="0" eb="4">
      <t>キタシオバラムラ</t>
    </rPh>
    <phoneticPr fontId="7"/>
  </si>
  <si>
    <t>仁木町</t>
    <rPh sb="0" eb="3">
      <t>ニキチョウ</t>
    </rPh>
    <phoneticPr fontId="7"/>
  </si>
  <si>
    <t>八千代市</t>
    <rPh sb="0" eb="4">
      <t>ヤチヨシ</t>
    </rPh>
    <phoneticPr fontId="7"/>
  </si>
  <si>
    <t>只見町</t>
    <rPh sb="0" eb="3">
      <t>タダミマチ</t>
    </rPh>
    <phoneticPr fontId="7"/>
  </si>
  <si>
    <t>古平町</t>
    <rPh sb="0" eb="3">
      <t>フルビラチョウ</t>
    </rPh>
    <phoneticPr fontId="7"/>
  </si>
  <si>
    <t>市原市</t>
    <rPh sb="0" eb="3">
      <t>イチハラシ</t>
    </rPh>
    <phoneticPr fontId="7"/>
  </si>
  <si>
    <t>檜枝岐村</t>
    <rPh sb="0" eb="1">
      <t>ヒノキ</t>
    </rPh>
    <rPh sb="1" eb="2">
      <t>エダ</t>
    </rPh>
    <rPh sb="3" eb="4">
      <t>ムラ</t>
    </rPh>
    <phoneticPr fontId="7"/>
  </si>
  <si>
    <t>積丹町</t>
    <rPh sb="0" eb="3">
      <t>シャコタンチョウ</t>
    </rPh>
    <phoneticPr fontId="7"/>
  </si>
  <si>
    <t>佐倉市</t>
    <rPh sb="0" eb="3">
      <t>サクラシ</t>
    </rPh>
    <phoneticPr fontId="7"/>
  </si>
  <si>
    <t>下郷町</t>
    <rPh sb="0" eb="3">
      <t>シモゴウマチ</t>
    </rPh>
    <phoneticPr fontId="7"/>
  </si>
  <si>
    <t>神恵内村</t>
    <rPh sb="0" eb="4">
      <t>カモエナイムラ</t>
    </rPh>
    <phoneticPr fontId="7"/>
  </si>
  <si>
    <t>松戸市</t>
    <rPh sb="0" eb="3">
      <t>マツドシ</t>
    </rPh>
    <phoneticPr fontId="7"/>
  </si>
  <si>
    <t>飯豊町</t>
    <rPh sb="0" eb="2">
      <t>イイトヨ</t>
    </rPh>
    <rPh sb="2" eb="3">
      <t>マチ</t>
    </rPh>
    <phoneticPr fontId="7"/>
  </si>
  <si>
    <t>泊村</t>
    <rPh sb="0" eb="2">
      <t>トマリムラ</t>
    </rPh>
    <phoneticPr fontId="7"/>
  </si>
  <si>
    <t>市川市</t>
    <rPh sb="0" eb="3">
      <t>イチカワシ</t>
    </rPh>
    <phoneticPr fontId="7"/>
  </si>
  <si>
    <t>白鷹町</t>
    <rPh sb="0" eb="3">
      <t>シラタカマチ</t>
    </rPh>
    <phoneticPr fontId="7"/>
  </si>
  <si>
    <t>岩内町</t>
    <rPh sb="0" eb="3">
      <t>イワナイチョウ</t>
    </rPh>
    <phoneticPr fontId="7"/>
  </si>
  <si>
    <t>鶴ヶ島市</t>
    <rPh sb="0" eb="4">
      <t>ツルガシマシ</t>
    </rPh>
    <phoneticPr fontId="7"/>
  </si>
  <si>
    <t>小国町</t>
    <rPh sb="0" eb="3">
      <t>オグニマチ</t>
    </rPh>
    <phoneticPr fontId="7"/>
  </si>
  <si>
    <t>共和町</t>
    <rPh sb="0" eb="3">
      <t>キョウワチョウ</t>
    </rPh>
    <phoneticPr fontId="7"/>
  </si>
  <si>
    <t>坂戸市</t>
    <rPh sb="0" eb="3">
      <t>サカドシ</t>
    </rPh>
    <phoneticPr fontId="7"/>
  </si>
  <si>
    <t>京極町</t>
    <rPh sb="0" eb="3">
      <t>キョウゴクチョウ</t>
    </rPh>
    <phoneticPr fontId="7"/>
  </si>
  <si>
    <t>富士見市</t>
    <rPh sb="0" eb="4">
      <t>フジミシ</t>
    </rPh>
    <phoneticPr fontId="7"/>
  </si>
  <si>
    <t>高畠町</t>
    <rPh sb="0" eb="3">
      <t>タカバタケマチ</t>
    </rPh>
    <phoneticPr fontId="7"/>
  </si>
  <si>
    <t>真狩村</t>
    <rPh sb="0" eb="3">
      <t>マッカリムラ</t>
    </rPh>
    <phoneticPr fontId="7"/>
  </si>
  <si>
    <t>桶川市</t>
    <rPh sb="0" eb="3">
      <t>オケガワシ</t>
    </rPh>
    <phoneticPr fontId="7"/>
  </si>
  <si>
    <t>戸沢村</t>
    <rPh sb="0" eb="3">
      <t>トザワムラ</t>
    </rPh>
    <phoneticPr fontId="7"/>
  </si>
  <si>
    <t>ニセコ町</t>
    <rPh sb="3" eb="4">
      <t>チョウ</t>
    </rPh>
    <phoneticPr fontId="7"/>
  </si>
  <si>
    <t>新座市</t>
    <rPh sb="0" eb="3">
      <t>ニイザシ</t>
    </rPh>
    <phoneticPr fontId="7"/>
  </si>
  <si>
    <r>
      <t>10/100</t>
    </r>
    <r>
      <rPr>
        <sz val="11"/>
        <color indexed="8"/>
        <rFont val="ＭＳ Ｐゴシック"/>
        <family val="3"/>
        <charset val="128"/>
      </rPr>
      <t>地域</t>
    </r>
    <phoneticPr fontId="7"/>
  </si>
  <si>
    <t>鮭川村</t>
    <rPh sb="0" eb="1">
      <t>サケ</t>
    </rPh>
    <rPh sb="1" eb="2">
      <t>カワ</t>
    </rPh>
    <rPh sb="2" eb="3">
      <t>ムラ</t>
    </rPh>
    <phoneticPr fontId="7"/>
  </si>
  <si>
    <t>蘭越町</t>
    <rPh sb="0" eb="3">
      <t>ランコシチョウ</t>
    </rPh>
    <phoneticPr fontId="7"/>
  </si>
  <si>
    <t>阿見町</t>
    <rPh sb="0" eb="3">
      <t>アミマチ</t>
    </rPh>
    <phoneticPr fontId="7"/>
  </si>
  <si>
    <t>大蔵村</t>
    <rPh sb="0" eb="2">
      <t>オオクラ</t>
    </rPh>
    <rPh sb="2" eb="3">
      <t>ムラ</t>
    </rPh>
    <phoneticPr fontId="7"/>
  </si>
  <si>
    <t>黒松内町</t>
    <rPh sb="0" eb="4">
      <t>クロマツナイチョウ</t>
    </rPh>
    <phoneticPr fontId="7"/>
  </si>
  <si>
    <t>石岡市</t>
    <rPh sb="0" eb="3">
      <t>イシオカシ</t>
    </rPh>
    <phoneticPr fontId="7"/>
  </si>
  <si>
    <t>真室川町</t>
    <rPh sb="0" eb="4">
      <t>マムロガワマチ</t>
    </rPh>
    <phoneticPr fontId="7"/>
  </si>
  <si>
    <t>寿都町</t>
    <rPh sb="0" eb="2">
      <t>スッツ</t>
    </rPh>
    <rPh sb="2" eb="3">
      <t>チョウ</t>
    </rPh>
    <phoneticPr fontId="7"/>
  </si>
  <si>
    <t>稲敷市</t>
    <rPh sb="0" eb="3">
      <t>イナシキシ</t>
    </rPh>
    <phoneticPr fontId="7"/>
  </si>
  <si>
    <t>舟形町</t>
    <rPh sb="0" eb="3">
      <t>フナガタマチ</t>
    </rPh>
    <phoneticPr fontId="7"/>
  </si>
  <si>
    <t>島牧村</t>
    <rPh sb="0" eb="3">
      <t>シママキムラ</t>
    </rPh>
    <phoneticPr fontId="7"/>
  </si>
  <si>
    <t>龍ケ崎市</t>
    <phoneticPr fontId="7"/>
  </si>
  <si>
    <t>最上町</t>
    <rPh sb="0" eb="3">
      <t>モガミマチ</t>
    </rPh>
    <phoneticPr fontId="7"/>
  </si>
  <si>
    <t>せたな町</t>
    <rPh sb="3" eb="4">
      <t>チョウ</t>
    </rPh>
    <phoneticPr fontId="7"/>
  </si>
  <si>
    <t>土浦市</t>
    <rPh sb="0" eb="3">
      <t>ツチウラシ</t>
    </rPh>
    <phoneticPr fontId="7"/>
  </si>
  <si>
    <t>今金町</t>
    <rPh sb="0" eb="3">
      <t>イマカネチョウ</t>
    </rPh>
    <phoneticPr fontId="7"/>
  </si>
  <si>
    <t>日立市</t>
    <rPh sb="0" eb="3">
      <t>ヒタチシ</t>
    </rPh>
    <phoneticPr fontId="7"/>
  </si>
  <si>
    <t>大石田町</t>
    <rPh sb="0" eb="4">
      <t>オオイシダマチ</t>
    </rPh>
    <phoneticPr fontId="7"/>
  </si>
  <si>
    <t>長万部町</t>
    <rPh sb="0" eb="4">
      <t>オシャマンベチョウ</t>
    </rPh>
    <phoneticPr fontId="7"/>
  </si>
  <si>
    <t>水戸市</t>
    <rPh sb="0" eb="3">
      <t>ミトシ</t>
    </rPh>
    <phoneticPr fontId="7"/>
  </si>
  <si>
    <t>大江町</t>
    <rPh sb="0" eb="3">
      <t>オオエマチ</t>
    </rPh>
    <phoneticPr fontId="7"/>
  </si>
  <si>
    <t>八雲町</t>
    <rPh sb="0" eb="3">
      <t>ヤクモチョウ</t>
    </rPh>
    <phoneticPr fontId="7"/>
  </si>
  <si>
    <t>多賀城市</t>
    <rPh sb="0" eb="4">
      <t>タガジョウシ</t>
    </rPh>
    <phoneticPr fontId="7"/>
  </si>
  <si>
    <r>
      <t>10/100</t>
    </r>
    <r>
      <rPr>
        <sz val="11"/>
        <color indexed="8"/>
        <rFont val="ＭＳ Ｐゴシック"/>
        <family val="3"/>
        <charset val="128"/>
      </rPr>
      <t>地域</t>
    </r>
    <phoneticPr fontId="7"/>
  </si>
  <si>
    <t>福島町</t>
    <rPh sb="0" eb="3">
      <t>フクシマチョウ</t>
    </rPh>
    <phoneticPr fontId="7"/>
  </si>
  <si>
    <t>天理市</t>
    <rPh sb="0" eb="3">
      <t>テンリシ</t>
    </rPh>
    <phoneticPr fontId="7"/>
  </si>
  <si>
    <t>西川町</t>
    <rPh sb="0" eb="2">
      <t>ニシカワ</t>
    </rPh>
    <rPh sb="2" eb="3">
      <t>チョウ</t>
    </rPh>
    <phoneticPr fontId="7"/>
  </si>
  <si>
    <t>新篠津村</t>
    <rPh sb="0" eb="4">
      <t>シンシノツムラ</t>
    </rPh>
    <phoneticPr fontId="7"/>
  </si>
  <si>
    <t>神戸市</t>
    <rPh sb="0" eb="3">
      <t>コウベシ</t>
    </rPh>
    <phoneticPr fontId="7"/>
  </si>
  <si>
    <r>
      <t>12/100</t>
    </r>
    <r>
      <rPr>
        <sz val="11"/>
        <color indexed="8"/>
        <rFont val="ＭＳ Ｐゴシック"/>
        <family val="3"/>
        <charset val="128"/>
      </rPr>
      <t>地域</t>
    </r>
    <phoneticPr fontId="7"/>
  </si>
  <si>
    <t>当別町</t>
    <rPh sb="0" eb="3">
      <t>トウベツチョウ</t>
    </rPh>
    <phoneticPr fontId="7"/>
  </si>
  <si>
    <t>羽曳野市</t>
    <rPh sb="0" eb="4">
      <t>ハビキノシ</t>
    </rPh>
    <phoneticPr fontId="7"/>
  </si>
  <si>
    <t>箕面市</t>
    <rPh sb="0" eb="3">
      <t>ミノオシ</t>
    </rPh>
    <phoneticPr fontId="7"/>
  </si>
  <si>
    <r>
      <t>12/100</t>
    </r>
    <r>
      <rPr>
        <sz val="11"/>
        <color indexed="8"/>
        <rFont val="ＭＳ Ｐゴシック"/>
        <family val="3"/>
        <charset val="128"/>
      </rPr>
      <t>地域</t>
    </r>
    <phoneticPr fontId="7"/>
  </si>
  <si>
    <t>北広島市</t>
    <rPh sb="0" eb="4">
      <t>キタヒロシマシ</t>
    </rPh>
    <phoneticPr fontId="7"/>
  </si>
  <si>
    <t>松原市</t>
    <rPh sb="0" eb="3">
      <t>マツバラシ</t>
    </rPh>
    <phoneticPr fontId="7"/>
  </si>
  <si>
    <t>寝屋川市</t>
    <rPh sb="0" eb="4">
      <t>ネヤガワシ</t>
    </rPh>
    <phoneticPr fontId="7"/>
  </si>
  <si>
    <r>
      <t>12/100</t>
    </r>
    <r>
      <rPr>
        <sz val="11"/>
        <color indexed="8"/>
        <rFont val="ＭＳ Ｐゴシック"/>
        <family val="3"/>
        <charset val="128"/>
      </rPr>
      <t>地域</t>
    </r>
    <phoneticPr fontId="7"/>
  </si>
  <si>
    <t>恵庭市</t>
    <rPh sb="0" eb="3">
      <t>エニワシ</t>
    </rPh>
    <phoneticPr fontId="7"/>
  </si>
  <si>
    <t>吹田市</t>
    <rPh sb="0" eb="3">
      <t>スイタシ</t>
    </rPh>
    <phoneticPr fontId="7"/>
  </si>
  <si>
    <t>新庄市</t>
    <rPh sb="0" eb="3">
      <t>シンジョウシ</t>
    </rPh>
    <phoneticPr fontId="7"/>
  </si>
  <si>
    <t>砂川市</t>
    <rPh sb="0" eb="3">
      <t>スナガワシ</t>
    </rPh>
    <phoneticPr fontId="7"/>
  </si>
  <si>
    <t>豊中市</t>
    <rPh sb="0" eb="3">
      <t>トヨナカシ</t>
    </rPh>
    <phoneticPr fontId="7"/>
  </si>
  <si>
    <r>
      <t>12/100</t>
    </r>
    <r>
      <rPr>
        <sz val="11"/>
        <color indexed="8"/>
        <rFont val="ＭＳ Ｐゴシック"/>
        <family val="3"/>
        <charset val="128"/>
      </rPr>
      <t>地域</t>
    </r>
    <phoneticPr fontId="7"/>
  </si>
  <si>
    <t>米沢市</t>
    <rPh sb="0" eb="3">
      <t>ヨネザワシ</t>
    </rPh>
    <phoneticPr fontId="7"/>
  </si>
  <si>
    <t>滝川市</t>
    <rPh sb="0" eb="2">
      <t>タキガワ</t>
    </rPh>
    <rPh sb="2" eb="3">
      <t>シ</t>
    </rPh>
    <phoneticPr fontId="7"/>
  </si>
  <si>
    <t>京田辺市</t>
    <rPh sb="0" eb="4">
      <t>キョウタナベシ</t>
    </rPh>
    <phoneticPr fontId="7"/>
  </si>
  <si>
    <t>東成瀬村</t>
    <rPh sb="0" eb="4">
      <t>ヒガシナルセムラ</t>
    </rPh>
    <phoneticPr fontId="7"/>
  </si>
  <si>
    <t>千歳市</t>
    <rPh sb="0" eb="3">
      <t>チトセシ</t>
    </rPh>
    <phoneticPr fontId="7"/>
  </si>
  <si>
    <t>鈴鹿市</t>
    <rPh sb="0" eb="3">
      <t>スズカシ</t>
    </rPh>
    <phoneticPr fontId="7"/>
  </si>
  <si>
    <t>羽後町</t>
    <rPh sb="0" eb="3">
      <t>ウゴマチ</t>
    </rPh>
    <phoneticPr fontId="7"/>
  </si>
  <si>
    <t>根室市</t>
    <rPh sb="0" eb="3">
      <t>ネムロシ</t>
    </rPh>
    <phoneticPr fontId="7"/>
  </si>
  <si>
    <t>愛川町</t>
    <rPh sb="0" eb="2">
      <t>アイカワ</t>
    </rPh>
    <rPh sb="2" eb="3">
      <t>チョウ</t>
    </rPh>
    <phoneticPr fontId="7"/>
  </si>
  <si>
    <t>藤里町</t>
    <rPh sb="0" eb="3">
      <t>フジサトマチ</t>
    </rPh>
    <phoneticPr fontId="7"/>
  </si>
  <si>
    <t>三笠市</t>
    <rPh sb="0" eb="3">
      <t>ミカサシ</t>
    </rPh>
    <phoneticPr fontId="7"/>
  </si>
  <si>
    <t>座間市</t>
    <rPh sb="0" eb="3">
      <t>ザマシ</t>
    </rPh>
    <phoneticPr fontId="7"/>
  </si>
  <si>
    <t>上小阿仁村</t>
    <rPh sb="0" eb="5">
      <t>カミコアニムラ</t>
    </rPh>
    <phoneticPr fontId="7"/>
  </si>
  <si>
    <t>紋別市</t>
    <rPh sb="0" eb="3">
      <t>モンベツシ</t>
    </rPh>
    <phoneticPr fontId="7"/>
  </si>
  <si>
    <t>海老名市</t>
    <rPh sb="0" eb="4">
      <t>エビナシ</t>
    </rPh>
    <phoneticPr fontId="7"/>
  </si>
  <si>
    <t>江別市</t>
    <rPh sb="0" eb="3">
      <t>エベツシ</t>
    </rPh>
    <phoneticPr fontId="7"/>
  </si>
  <si>
    <t>藤沢市</t>
    <rPh sb="0" eb="3">
      <t>フジサワシ</t>
    </rPh>
    <phoneticPr fontId="7"/>
  </si>
  <si>
    <t>西和賀町</t>
    <rPh sb="0" eb="4">
      <t>ニシワガマチ</t>
    </rPh>
    <phoneticPr fontId="7"/>
  </si>
  <si>
    <t>芦別市</t>
    <rPh sb="0" eb="3">
      <t>アシベツシ</t>
    </rPh>
    <phoneticPr fontId="7"/>
  </si>
  <si>
    <t>相模原市</t>
    <rPh sb="0" eb="4">
      <t>サガミハラシ</t>
    </rPh>
    <phoneticPr fontId="7"/>
  </si>
  <si>
    <t>野辺地町</t>
    <rPh sb="0" eb="4">
      <t>ノヘジマチ</t>
    </rPh>
    <phoneticPr fontId="7"/>
  </si>
  <si>
    <t>美唄市</t>
    <rPh sb="0" eb="3">
      <t>ビバイシ</t>
    </rPh>
    <phoneticPr fontId="7"/>
  </si>
  <si>
    <t>東大和市</t>
    <rPh sb="0" eb="4">
      <t>ヒガシヤマトシ</t>
    </rPh>
    <phoneticPr fontId="7"/>
  </si>
  <si>
    <t>西目屋村</t>
    <rPh sb="0" eb="4">
      <t>ニシメヤムラ</t>
    </rPh>
    <phoneticPr fontId="7"/>
  </si>
  <si>
    <t>稚内市</t>
    <rPh sb="0" eb="3">
      <t>ワッカナイシ</t>
    </rPh>
    <phoneticPr fontId="7"/>
  </si>
  <si>
    <t>東久留米市</t>
    <rPh sb="0" eb="5">
      <t>ヒガシクルメシ</t>
    </rPh>
    <phoneticPr fontId="7"/>
  </si>
  <si>
    <t>留萌市</t>
    <rPh sb="0" eb="3">
      <t>ルモイシ</t>
    </rPh>
    <phoneticPr fontId="7"/>
  </si>
  <si>
    <t>立川市</t>
    <rPh sb="0" eb="3">
      <t>タチカワシ</t>
    </rPh>
    <phoneticPr fontId="7"/>
  </si>
  <si>
    <t>蓬田村</t>
    <rPh sb="0" eb="2">
      <t>ヨモギタ</t>
    </rPh>
    <rPh sb="2" eb="3">
      <t>ムラ</t>
    </rPh>
    <phoneticPr fontId="7"/>
  </si>
  <si>
    <t>網走市</t>
    <rPh sb="0" eb="3">
      <t>アバシリシ</t>
    </rPh>
    <phoneticPr fontId="7"/>
  </si>
  <si>
    <t>浦安市</t>
    <rPh sb="0" eb="3">
      <t>ウラヤスシ</t>
    </rPh>
    <phoneticPr fontId="7"/>
  </si>
  <si>
    <r>
      <t>12/100</t>
    </r>
    <r>
      <rPr>
        <sz val="11"/>
        <color indexed="8"/>
        <rFont val="ＭＳ Ｐゴシック"/>
        <family val="3"/>
        <charset val="128"/>
      </rPr>
      <t>地域</t>
    </r>
    <phoneticPr fontId="7"/>
  </si>
  <si>
    <t>今別町</t>
    <rPh sb="0" eb="3">
      <t>イマベツマチ</t>
    </rPh>
    <phoneticPr fontId="7"/>
  </si>
  <si>
    <t>船橋市</t>
    <rPh sb="0" eb="3">
      <t>フナバシシ</t>
    </rPh>
    <phoneticPr fontId="7"/>
  </si>
  <si>
    <t>平内町</t>
    <rPh sb="0" eb="2">
      <t>ヒラウチ</t>
    </rPh>
    <rPh sb="2" eb="3">
      <t>マチ</t>
    </rPh>
    <phoneticPr fontId="7"/>
  </si>
  <si>
    <t>釧路市</t>
    <rPh sb="0" eb="3">
      <t>クシロシ</t>
    </rPh>
    <phoneticPr fontId="7"/>
  </si>
  <si>
    <t>ふじみ野市</t>
    <rPh sb="3" eb="4">
      <t>ノ</t>
    </rPh>
    <rPh sb="4" eb="5">
      <t>シ</t>
    </rPh>
    <phoneticPr fontId="7"/>
  </si>
  <si>
    <r>
      <t>12/100</t>
    </r>
    <r>
      <rPr>
        <sz val="11"/>
        <color indexed="8"/>
        <rFont val="ＭＳ Ｐゴシック"/>
        <family val="3"/>
        <charset val="128"/>
      </rPr>
      <t>地域</t>
    </r>
    <phoneticPr fontId="7"/>
  </si>
  <si>
    <t>黒石市</t>
    <rPh sb="0" eb="3">
      <t>クロイシシ</t>
    </rPh>
    <phoneticPr fontId="7"/>
  </si>
  <si>
    <t>小樽市</t>
    <rPh sb="0" eb="3">
      <t>オタルシ</t>
    </rPh>
    <phoneticPr fontId="7"/>
  </si>
  <si>
    <t>朝霞市</t>
    <rPh sb="0" eb="3">
      <t>アサカシ</t>
    </rPh>
    <phoneticPr fontId="7"/>
  </si>
  <si>
    <r>
      <t>12/100</t>
    </r>
    <r>
      <rPr>
        <sz val="11"/>
        <color indexed="8"/>
        <rFont val="ＭＳ Ｐゴシック"/>
        <family val="3"/>
        <charset val="128"/>
      </rPr>
      <t>地域</t>
    </r>
    <phoneticPr fontId="7"/>
  </si>
  <si>
    <t>青森市</t>
    <rPh sb="0" eb="3">
      <t>アオモリシ</t>
    </rPh>
    <phoneticPr fontId="7"/>
  </si>
  <si>
    <t>狭山市</t>
    <rPh sb="0" eb="2">
      <t>サヤマ</t>
    </rPh>
    <rPh sb="2" eb="3">
      <t>シ</t>
    </rPh>
    <phoneticPr fontId="7"/>
  </si>
  <si>
    <t>中標津町</t>
    <rPh sb="0" eb="4">
      <t>ナカシベツチョウ</t>
    </rPh>
    <phoneticPr fontId="7"/>
  </si>
  <si>
    <t>１級地</t>
  </si>
  <si>
    <t>東松山市</t>
    <rPh sb="0" eb="4">
      <t>ヒガシマツヤマシ</t>
    </rPh>
    <phoneticPr fontId="7"/>
  </si>
  <si>
    <t>中標津町</t>
    <rPh sb="0" eb="3">
      <t>ナカシベツ</t>
    </rPh>
    <rPh sb="3" eb="4">
      <t>マチ</t>
    </rPh>
    <phoneticPr fontId="7"/>
  </si>
  <si>
    <t>別海町</t>
    <rPh sb="0" eb="3">
      <t>ベツカイチョウ</t>
    </rPh>
    <phoneticPr fontId="7"/>
  </si>
  <si>
    <t>牛久市</t>
    <rPh sb="0" eb="3">
      <t>ウシクシ</t>
    </rPh>
    <phoneticPr fontId="7"/>
  </si>
  <si>
    <t>鶴居村</t>
    <rPh sb="0" eb="3">
      <t>ツルイムラ</t>
    </rPh>
    <phoneticPr fontId="7"/>
  </si>
  <si>
    <t>宝塚市</t>
    <rPh sb="0" eb="3">
      <t>タカラヅカシ</t>
    </rPh>
    <phoneticPr fontId="7"/>
  </si>
  <si>
    <r>
      <t>15/100</t>
    </r>
    <r>
      <rPr>
        <sz val="11"/>
        <color indexed="8"/>
        <rFont val="ＭＳ Ｐゴシック"/>
        <family val="3"/>
        <charset val="128"/>
      </rPr>
      <t>地域</t>
    </r>
    <phoneticPr fontId="7"/>
  </si>
  <si>
    <t>西興部村</t>
    <rPh sb="0" eb="3">
      <t>ニシオコッペ</t>
    </rPh>
    <rPh sb="3" eb="4">
      <t>ムラ</t>
    </rPh>
    <phoneticPr fontId="7"/>
  </si>
  <si>
    <t>弟子屈町</t>
    <rPh sb="0" eb="4">
      <t>テシカガチョウ</t>
    </rPh>
    <phoneticPr fontId="7"/>
  </si>
  <si>
    <t>芦屋市</t>
    <rPh sb="0" eb="3">
      <t>アシヤシ</t>
    </rPh>
    <phoneticPr fontId="7"/>
  </si>
  <si>
    <r>
      <t>15/100</t>
    </r>
    <r>
      <rPr>
        <sz val="11"/>
        <color indexed="8"/>
        <rFont val="ＭＳ Ｐゴシック"/>
        <family val="3"/>
        <charset val="128"/>
      </rPr>
      <t>地域</t>
    </r>
    <phoneticPr fontId="7"/>
  </si>
  <si>
    <t>興部町</t>
    <rPh sb="0" eb="3">
      <t>オコッペチョウ</t>
    </rPh>
    <phoneticPr fontId="7"/>
  </si>
  <si>
    <t>標茶町</t>
    <rPh sb="0" eb="3">
      <t>シベチャチョウ</t>
    </rPh>
    <phoneticPr fontId="7"/>
  </si>
  <si>
    <t>西宮市</t>
    <rPh sb="0" eb="3">
      <t>ニシノミヤシ</t>
    </rPh>
    <phoneticPr fontId="7"/>
  </si>
  <si>
    <t>滝上町</t>
    <rPh sb="0" eb="1">
      <t>タキ</t>
    </rPh>
    <rPh sb="1" eb="2">
      <t>ウエ</t>
    </rPh>
    <rPh sb="2" eb="3">
      <t>マチ</t>
    </rPh>
    <phoneticPr fontId="7"/>
  </si>
  <si>
    <t>浦幌町</t>
    <rPh sb="0" eb="3">
      <t>ウラホロチョウ</t>
    </rPh>
    <phoneticPr fontId="7"/>
  </si>
  <si>
    <t>大阪狭山市</t>
    <rPh sb="0" eb="5">
      <t>オオサカサヤマシ</t>
    </rPh>
    <phoneticPr fontId="7"/>
  </si>
  <si>
    <t>清里町</t>
    <rPh sb="0" eb="2">
      <t>キヨサト</t>
    </rPh>
    <rPh sb="2" eb="3">
      <t>マチ</t>
    </rPh>
    <phoneticPr fontId="7"/>
  </si>
  <si>
    <t>陸別町</t>
    <rPh sb="0" eb="3">
      <t>リクベツチョウ</t>
    </rPh>
    <phoneticPr fontId="7"/>
  </si>
  <si>
    <t>高石市</t>
    <rPh sb="0" eb="3">
      <t>タカイシシ</t>
    </rPh>
    <phoneticPr fontId="7"/>
  </si>
  <si>
    <t>津別町</t>
    <rPh sb="0" eb="2">
      <t>ツベツ</t>
    </rPh>
    <rPh sb="2" eb="3">
      <t>マチ</t>
    </rPh>
    <phoneticPr fontId="7"/>
  </si>
  <si>
    <t>足寄町</t>
    <rPh sb="0" eb="3">
      <t>アショロチョウ</t>
    </rPh>
    <phoneticPr fontId="7"/>
  </si>
  <si>
    <t>門真市</t>
    <rPh sb="0" eb="3">
      <t>カドマシ</t>
    </rPh>
    <phoneticPr fontId="7"/>
  </si>
  <si>
    <t>大東市</t>
    <rPh sb="0" eb="3">
      <t>ダイトウシ</t>
    </rPh>
    <phoneticPr fontId="7"/>
  </si>
  <si>
    <t>中頓別町</t>
    <rPh sb="0" eb="3">
      <t>ナカトンベツ</t>
    </rPh>
    <rPh sb="3" eb="4">
      <t>マチ</t>
    </rPh>
    <phoneticPr fontId="7"/>
  </si>
  <si>
    <t>高槻市</t>
    <rPh sb="0" eb="3">
      <t>タカツキシ</t>
    </rPh>
    <phoneticPr fontId="7"/>
  </si>
  <si>
    <t>浜頓別町</t>
    <rPh sb="0" eb="3">
      <t>ハマトンベツ</t>
    </rPh>
    <rPh sb="3" eb="4">
      <t>マチ</t>
    </rPh>
    <phoneticPr fontId="7"/>
  </si>
  <si>
    <t>池田市</t>
    <rPh sb="0" eb="2">
      <t>イケダ</t>
    </rPh>
    <rPh sb="2" eb="3">
      <t>シ</t>
    </rPh>
    <phoneticPr fontId="7"/>
  </si>
  <si>
    <t>豊明市</t>
    <rPh sb="0" eb="3">
      <t>トヨアケシ</t>
    </rPh>
    <phoneticPr fontId="7"/>
  </si>
  <si>
    <t>大樹町</t>
    <rPh sb="0" eb="2">
      <t>タイジュ</t>
    </rPh>
    <rPh sb="2" eb="3">
      <t>マチ</t>
    </rPh>
    <phoneticPr fontId="7"/>
  </si>
  <si>
    <t>名古屋市</t>
    <rPh sb="0" eb="4">
      <t>ナゴヤシ</t>
    </rPh>
    <phoneticPr fontId="7"/>
  </si>
  <si>
    <t>幌延町</t>
    <rPh sb="0" eb="3">
      <t>ホロノベチョウ</t>
    </rPh>
    <phoneticPr fontId="7"/>
  </si>
  <si>
    <t>裾野市</t>
    <rPh sb="0" eb="3">
      <t>スソノシ</t>
    </rPh>
    <phoneticPr fontId="7"/>
  </si>
  <si>
    <t>天塩町</t>
    <rPh sb="0" eb="1">
      <t>テン</t>
    </rPh>
    <rPh sb="1" eb="2">
      <t>シオ</t>
    </rPh>
    <rPh sb="2" eb="3">
      <t>マチ</t>
    </rPh>
    <phoneticPr fontId="7"/>
  </si>
  <si>
    <t>逗子市</t>
    <rPh sb="0" eb="3">
      <t>ズシシ</t>
    </rPh>
    <phoneticPr fontId="7"/>
  </si>
  <si>
    <r>
      <t>15/100</t>
    </r>
    <r>
      <rPr>
        <sz val="11"/>
        <color indexed="8"/>
        <rFont val="ＭＳ Ｐゴシック"/>
        <family val="3"/>
        <charset val="128"/>
      </rPr>
      <t>地域</t>
    </r>
    <phoneticPr fontId="7"/>
  </si>
  <si>
    <t>鎌倉市</t>
    <rPh sb="0" eb="3">
      <t>カマクラシ</t>
    </rPh>
    <phoneticPr fontId="7"/>
  </si>
  <si>
    <t>初山別村</t>
    <rPh sb="0" eb="1">
      <t>ハツ</t>
    </rPh>
    <rPh sb="1" eb="2">
      <t>ヤマ</t>
    </rPh>
    <rPh sb="2" eb="3">
      <t>ベツ</t>
    </rPh>
    <rPh sb="3" eb="4">
      <t>ムラ</t>
    </rPh>
    <phoneticPr fontId="7"/>
  </si>
  <si>
    <t>西東京市</t>
    <rPh sb="0" eb="4">
      <t>ニシトウキョウシ</t>
    </rPh>
    <phoneticPr fontId="7"/>
  </si>
  <si>
    <t>稲城市</t>
    <rPh sb="0" eb="3">
      <t>イナギシ</t>
    </rPh>
    <phoneticPr fontId="7"/>
  </si>
  <si>
    <r>
      <t>15/100</t>
    </r>
    <r>
      <rPr>
        <sz val="11"/>
        <color indexed="8"/>
        <rFont val="ＭＳ Ｐゴシック"/>
        <family val="3"/>
        <charset val="128"/>
      </rPr>
      <t>地域</t>
    </r>
    <phoneticPr fontId="7"/>
  </si>
  <si>
    <t>福生市</t>
    <rPh sb="0" eb="3">
      <t>フッサシ</t>
    </rPh>
    <phoneticPr fontId="7"/>
  </si>
  <si>
    <r>
      <t>15/100</t>
    </r>
    <r>
      <rPr>
        <sz val="11"/>
        <color indexed="8"/>
        <rFont val="ＭＳ Ｐゴシック"/>
        <family val="3"/>
        <charset val="128"/>
      </rPr>
      <t>地域</t>
    </r>
    <phoneticPr fontId="7"/>
  </si>
  <si>
    <t>国立市</t>
    <rPh sb="0" eb="3">
      <t>クニタチシ</t>
    </rPh>
    <phoneticPr fontId="7"/>
  </si>
  <si>
    <r>
      <t>15/100</t>
    </r>
    <r>
      <rPr>
        <sz val="11"/>
        <color indexed="8"/>
        <rFont val="ＭＳ Ｐゴシック"/>
        <family val="3"/>
        <charset val="128"/>
      </rPr>
      <t>地域</t>
    </r>
    <phoneticPr fontId="7"/>
  </si>
  <si>
    <t>音更町</t>
    <phoneticPr fontId="7"/>
  </si>
  <si>
    <t>東村山市</t>
    <rPh sb="0" eb="4">
      <t>ヒガシムラヤマシ</t>
    </rPh>
    <phoneticPr fontId="7"/>
  </si>
  <si>
    <t>中川町</t>
    <rPh sb="0" eb="2">
      <t>ナカガワ</t>
    </rPh>
    <rPh sb="2" eb="3">
      <t>チョウ</t>
    </rPh>
    <phoneticPr fontId="7"/>
  </si>
  <si>
    <t>平取町</t>
    <rPh sb="0" eb="2">
      <t>ヒラト</t>
    </rPh>
    <rPh sb="2" eb="3">
      <t>マチ</t>
    </rPh>
    <phoneticPr fontId="7"/>
  </si>
  <si>
    <t>小金井市</t>
    <rPh sb="0" eb="4">
      <t>コガネイシ</t>
    </rPh>
    <phoneticPr fontId="7"/>
  </si>
  <si>
    <t>音威子府村</t>
    <rPh sb="0" eb="5">
      <t>オトイネップムラ</t>
    </rPh>
    <phoneticPr fontId="7"/>
  </si>
  <si>
    <t>安平町</t>
    <rPh sb="0" eb="2">
      <t>ヤスヒラ</t>
    </rPh>
    <rPh sb="2" eb="3">
      <t>マチ</t>
    </rPh>
    <phoneticPr fontId="7"/>
  </si>
  <si>
    <t>昭島市</t>
    <rPh sb="0" eb="3">
      <t>アキシマシ</t>
    </rPh>
    <phoneticPr fontId="7"/>
  </si>
  <si>
    <t>美深町</t>
    <rPh sb="0" eb="2">
      <t>ビフカ</t>
    </rPh>
    <rPh sb="2" eb="3">
      <t>マチ</t>
    </rPh>
    <phoneticPr fontId="7"/>
  </si>
  <si>
    <t>厚真町</t>
    <rPh sb="0" eb="2">
      <t>アツマ</t>
    </rPh>
    <rPh sb="2" eb="3">
      <t>マチ</t>
    </rPh>
    <phoneticPr fontId="7"/>
  </si>
  <si>
    <t>府中市</t>
    <rPh sb="0" eb="3">
      <t>フチュウシ</t>
    </rPh>
    <phoneticPr fontId="7"/>
  </si>
  <si>
    <t>占冠村</t>
    <rPh sb="0" eb="3">
      <t>シムカップムラ</t>
    </rPh>
    <phoneticPr fontId="7"/>
  </si>
  <si>
    <t>西興部村</t>
    <rPh sb="0" eb="4">
      <t>ニシオコッペムラ</t>
    </rPh>
    <phoneticPr fontId="7"/>
  </si>
  <si>
    <t>青梅市</t>
    <rPh sb="0" eb="3">
      <t>オウメシ</t>
    </rPh>
    <phoneticPr fontId="7"/>
  </si>
  <si>
    <t>南富良野町</t>
    <rPh sb="0" eb="5">
      <t>ミナミフラノチョウ</t>
    </rPh>
    <phoneticPr fontId="7"/>
  </si>
  <si>
    <t>八王子市</t>
    <rPh sb="0" eb="4">
      <t>ハチオウジシ</t>
    </rPh>
    <phoneticPr fontId="7"/>
  </si>
  <si>
    <t>滝上町</t>
    <rPh sb="0" eb="2">
      <t>タキガミ</t>
    </rPh>
    <rPh sb="2" eb="3">
      <t>チョウ</t>
    </rPh>
    <phoneticPr fontId="7"/>
  </si>
  <si>
    <t>習志野市</t>
    <rPh sb="0" eb="4">
      <t>ナラシノシ</t>
    </rPh>
    <phoneticPr fontId="7"/>
  </si>
  <si>
    <t>下川町</t>
    <rPh sb="0" eb="2">
      <t>シモカワ</t>
    </rPh>
    <rPh sb="2" eb="3">
      <t>マチ</t>
    </rPh>
    <phoneticPr fontId="7"/>
  </si>
  <si>
    <t>湧別町</t>
    <rPh sb="0" eb="3">
      <t>ユウベツチョウ</t>
    </rPh>
    <phoneticPr fontId="7"/>
  </si>
  <si>
    <t>成田市</t>
    <rPh sb="0" eb="3">
      <t>ナリタシ</t>
    </rPh>
    <phoneticPr fontId="7"/>
  </si>
  <si>
    <t>剣淵町</t>
    <rPh sb="0" eb="2">
      <t>ケンブチ</t>
    </rPh>
    <rPh sb="2" eb="3">
      <t>マチ</t>
    </rPh>
    <phoneticPr fontId="7"/>
  </si>
  <si>
    <t>遠軽町</t>
    <rPh sb="0" eb="3">
      <t>エンガルチョウ</t>
    </rPh>
    <phoneticPr fontId="7"/>
  </si>
  <si>
    <t>千葉市</t>
    <rPh sb="0" eb="3">
      <t>チバシ</t>
    </rPh>
    <phoneticPr fontId="7"/>
  </si>
  <si>
    <r>
      <t>15/100</t>
    </r>
    <r>
      <rPr>
        <sz val="11"/>
        <color indexed="8"/>
        <rFont val="ＭＳ Ｐゴシック"/>
        <family val="3"/>
        <charset val="128"/>
      </rPr>
      <t>地域</t>
    </r>
    <phoneticPr fontId="7"/>
  </si>
  <si>
    <t>和寒町</t>
    <rPh sb="0" eb="3">
      <t>ワッサムチョウ</t>
    </rPh>
    <phoneticPr fontId="7"/>
  </si>
  <si>
    <t>佐呂間町</t>
    <phoneticPr fontId="7"/>
  </si>
  <si>
    <t>志木市</t>
    <rPh sb="0" eb="3">
      <t>シキシ</t>
    </rPh>
    <phoneticPr fontId="7"/>
  </si>
  <si>
    <t>美瑛町</t>
    <rPh sb="0" eb="3">
      <t>ビエイチョウ</t>
    </rPh>
    <phoneticPr fontId="7"/>
  </si>
  <si>
    <t>置戸町</t>
    <phoneticPr fontId="7"/>
  </si>
  <si>
    <t>蕨市</t>
    <rPh sb="0" eb="2">
      <t>ワラビシ</t>
    </rPh>
    <phoneticPr fontId="7"/>
  </si>
  <si>
    <r>
      <t>15/100</t>
    </r>
    <r>
      <rPr>
        <sz val="11"/>
        <color indexed="8"/>
        <rFont val="ＭＳ Ｐゴシック"/>
        <family val="3"/>
        <charset val="128"/>
      </rPr>
      <t>地域</t>
    </r>
    <phoneticPr fontId="7"/>
  </si>
  <si>
    <t>東川町</t>
    <rPh sb="0" eb="2">
      <t>ヒガシカワ</t>
    </rPh>
    <rPh sb="2" eb="3">
      <t>チョウ</t>
    </rPh>
    <phoneticPr fontId="7"/>
  </si>
  <si>
    <t>訓子府町</t>
    <phoneticPr fontId="7"/>
  </si>
  <si>
    <t>さいたま市</t>
    <rPh sb="4" eb="5">
      <t>シ</t>
    </rPh>
    <phoneticPr fontId="7"/>
  </si>
  <si>
    <t>上川町</t>
    <rPh sb="0" eb="2">
      <t>カミカワ</t>
    </rPh>
    <rPh sb="2" eb="3">
      <t>チョウ</t>
    </rPh>
    <phoneticPr fontId="7"/>
  </si>
  <si>
    <t>小清水町</t>
    <rPh sb="0" eb="3">
      <t>コシミズ</t>
    </rPh>
    <rPh sb="3" eb="4">
      <t>マチ</t>
    </rPh>
    <phoneticPr fontId="7"/>
  </si>
  <si>
    <t>守谷市</t>
    <rPh sb="0" eb="3">
      <t>モリヤシ</t>
    </rPh>
    <phoneticPr fontId="7"/>
  </si>
  <si>
    <r>
      <t>15/100</t>
    </r>
    <r>
      <rPr>
        <sz val="11"/>
        <color indexed="8"/>
        <rFont val="ＭＳ Ｐゴシック"/>
        <family val="3"/>
        <charset val="128"/>
      </rPr>
      <t>地域</t>
    </r>
    <phoneticPr fontId="7"/>
  </si>
  <si>
    <t>愛別町</t>
    <rPh sb="0" eb="3">
      <t>アイベツチョウ</t>
    </rPh>
    <phoneticPr fontId="7"/>
  </si>
  <si>
    <t>守口市</t>
    <rPh sb="0" eb="3">
      <t>モリグチシ</t>
    </rPh>
    <phoneticPr fontId="7"/>
  </si>
  <si>
    <t>当麻町</t>
    <rPh sb="0" eb="3">
      <t>トウマチョウ</t>
    </rPh>
    <phoneticPr fontId="7"/>
  </si>
  <si>
    <t>大空町</t>
    <phoneticPr fontId="7"/>
  </si>
  <si>
    <t>大阪市</t>
    <rPh sb="0" eb="3">
      <t>オオサカシ</t>
    </rPh>
    <phoneticPr fontId="7"/>
  </si>
  <si>
    <t>鷹栖町</t>
    <rPh sb="0" eb="3">
      <t>タカスチョウ</t>
    </rPh>
    <phoneticPr fontId="7"/>
  </si>
  <si>
    <t>津別町</t>
    <phoneticPr fontId="7"/>
  </si>
  <si>
    <t>長岡京市</t>
    <rPh sb="0" eb="4">
      <t>ナガオカキョウシ</t>
    </rPh>
    <phoneticPr fontId="7"/>
  </si>
  <si>
    <t>幌加内町</t>
    <rPh sb="0" eb="4">
      <t>ホロカナイチョウ</t>
    </rPh>
    <phoneticPr fontId="7"/>
  </si>
  <si>
    <t>美幌町</t>
    <phoneticPr fontId="7"/>
  </si>
  <si>
    <t>日進市</t>
    <rPh sb="0" eb="3">
      <t>ニッシンシ</t>
    </rPh>
    <phoneticPr fontId="7"/>
  </si>
  <si>
    <t>沼田町</t>
    <rPh sb="0" eb="3">
      <t>ヌマタチョウ</t>
    </rPh>
    <phoneticPr fontId="7"/>
  </si>
  <si>
    <t>豊田市</t>
    <rPh sb="0" eb="3">
      <t>トヨタシ</t>
    </rPh>
    <phoneticPr fontId="7"/>
  </si>
  <si>
    <t>北竜町</t>
    <rPh sb="0" eb="3">
      <t>ホクリュウチョウ</t>
    </rPh>
    <phoneticPr fontId="7"/>
  </si>
  <si>
    <t>中頓別町</t>
    <rPh sb="0" eb="4">
      <t>ナカトンベツチョウ</t>
    </rPh>
    <phoneticPr fontId="7"/>
  </si>
  <si>
    <t>刈谷市</t>
    <rPh sb="0" eb="3">
      <t>カリヤシ</t>
    </rPh>
    <phoneticPr fontId="7"/>
  </si>
  <si>
    <t>雨竜町</t>
    <rPh sb="0" eb="2">
      <t>ウリュウ</t>
    </rPh>
    <rPh sb="2" eb="3">
      <t>チョウ</t>
    </rPh>
    <phoneticPr fontId="7"/>
  </si>
  <si>
    <t>浜頓別町</t>
    <rPh sb="0" eb="4">
      <t>ハマトンベツチョウ</t>
    </rPh>
    <phoneticPr fontId="7"/>
  </si>
  <si>
    <t>厚木市</t>
    <rPh sb="0" eb="3">
      <t>アツギシ</t>
    </rPh>
    <phoneticPr fontId="7"/>
  </si>
  <si>
    <t>秩父別町</t>
    <rPh sb="0" eb="2">
      <t>チチブ</t>
    </rPh>
    <rPh sb="2" eb="3">
      <t>ベツ</t>
    </rPh>
    <rPh sb="3" eb="4">
      <t>マチ</t>
    </rPh>
    <phoneticPr fontId="7"/>
  </si>
  <si>
    <t>川崎市</t>
    <rPh sb="0" eb="3">
      <t>カワサキシ</t>
    </rPh>
    <phoneticPr fontId="7"/>
  </si>
  <si>
    <t>妹背牛町</t>
    <rPh sb="0" eb="3">
      <t>モセウシ</t>
    </rPh>
    <rPh sb="3" eb="4">
      <t>マチ</t>
    </rPh>
    <phoneticPr fontId="7"/>
  </si>
  <si>
    <t>横浜市</t>
    <rPh sb="0" eb="3">
      <t>ヨコハマシ</t>
    </rPh>
    <phoneticPr fontId="7"/>
  </si>
  <si>
    <t>新十津川町</t>
    <rPh sb="0" eb="4">
      <t>シントツガワ</t>
    </rPh>
    <rPh sb="4" eb="5">
      <t>マチ</t>
    </rPh>
    <phoneticPr fontId="7"/>
  </si>
  <si>
    <t>中富良野町</t>
    <rPh sb="0" eb="5">
      <t>ナカフラノチョウ</t>
    </rPh>
    <phoneticPr fontId="7"/>
  </si>
  <si>
    <t>武蔵野市</t>
    <rPh sb="0" eb="4">
      <t>ムサシノシ</t>
    </rPh>
    <phoneticPr fontId="7"/>
  </si>
  <si>
    <t>羅臼町</t>
    <rPh sb="0" eb="2">
      <t>ラウス</t>
    </rPh>
    <rPh sb="2" eb="3">
      <t>マチ</t>
    </rPh>
    <phoneticPr fontId="7"/>
  </si>
  <si>
    <t>上富良野町</t>
    <rPh sb="0" eb="5">
      <t>カミフラノチョウ</t>
    </rPh>
    <phoneticPr fontId="7"/>
  </si>
  <si>
    <t>多摩市</t>
    <rPh sb="0" eb="3">
      <t>タマシ</t>
    </rPh>
    <phoneticPr fontId="7"/>
  </si>
  <si>
    <t>月形町</t>
    <rPh sb="0" eb="2">
      <t>ツキガタ</t>
    </rPh>
    <rPh sb="2" eb="3">
      <t>マチ</t>
    </rPh>
    <phoneticPr fontId="7"/>
  </si>
  <si>
    <t>清瀬市</t>
    <rPh sb="0" eb="3">
      <t>キヨセシ</t>
    </rPh>
    <phoneticPr fontId="7"/>
  </si>
  <si>
    <t>赤井川村</t>
    <rPh sb="0" eb="4">
      <t>アカイガワムラ</t>
    </rPh>
    <phoneticPr fontId="7"/>
  </si>
  <si>
    <t>東川町</t>
    <rPh sb="0" eb="2">
      <t>ヒガシカワ</t>
    </rPh>
    <rPh sb="2" eb="3">
      <t>マチ</t>
    </rPh>
    <phoneticPr fontId="7"/>
  </si>
  <si>
    <t>狛江市</t>
    <rPh sb="0" eb="3">
      <t>コマエシ</t>
    </rPh>
    <phoneticPr fontId="7"/>
  </si>
  <si>
    <t>仁木町</t>
    <rPh sb="0" eb="2">
      <t>ニキ</t>
    </rPh>
    <rPh sb="2" eb="3">
      <t>マチ</t>
    </rPh>
    <phoneticPr fontId="7"/>
  </si>
  <si>
    <t>上川町</t>
    <rPh sb="0" eb="2">
      <t>カミカワ</t>
    </rPh>
    <rPh sb="2" eb="3">
      <t>マチ</t>
    </rPh>
    <phoneticPr fontId="7"/>
  </si>
  <si>
    <t>国分寺市</t>
    <rPh sb="0" eb="4">
      <t>コクブンジシ</t>
    </rPh>
    <phoneticPr fontId="7"/>
  </si>
  <si>
    <t>古平町</t>
    <rPh sb="0" eb="2">
      <t>フルビラ</t>
    </rPh>
    <rPh sb="2" eb="3">
      <t>マチ</t>
    </rPh>
    <phoneticPr fontId="7"/>
  </si>
  <si>
    <t>比布町</t>
    <rPh sb="0" eb="2">
      <t>ピップ</t>
    </rPh>
    <rPh sb="2" eb="3">
      <t>チョウ</t>
    </rPh>
    <phoneticPr fontId="7"/>
  </si>
  <si>
    <t>日野市</t>
    <rPh sb="0" eb="3">
      <t>ヒノシ</t>
    </rPh>
    <phoneticPr fontId="7"/>
  </si>
  <si>
    <t>積丹町</t>
    <rPh sb="0" eb="2">
      <t>シャコタン</t>
    </rPh>
    <rPh sb="2" eb="3">
      <t>マチ</t>
    </rPh>
    <phoneticPr fontId="7"/>
  </si>
  <si>
    <t>東神楽町</t>
    <rPh sb="0" eb="1">
      <t>ヒガシ</t>
    </rPh>
    <rPh sb="1" eb="3">
      <t>カグラ</t>
    </rPh>
    <rPh sb="3" eb="4">
      <t>マチ</t>
    </rPh>
    <phoneticPr fontId="7"/>
  </si>
  <si>
    <t>小平市</t>
    <rPh sb="0" eb="3">
      <t>コダイラシ</t>
    </rPh>
    <phoneticPr fontId="7"/>
  </si>
  <si>
    <t>神恵内村</t>
    <rPh sb="0" eb="1">
      <t>カミ</t>
    </rPh>
    <rPh sb="1" eb="2">
      <t>ケイ</t>
    </rPh>
    <rPh sb="2" eb="3">
      <t>ナイ</t>
    </rPh>
    <rPh sb="3" eb="4">
      <t>ムラ</t>
    </rPh>
    <phoneticPr fontId="7"/>
  </si>
  <si>
    <t>鷹栖町</t>
    <rPh sb="0" eb="1">
      <t>タカ</t>
    </rPh>
    <rPh sb="1" eb="2">
      <t>ス</t>
    </rPh>
    <rPh sb="2" eb="3">
      <t>マチ</t>
    </rPh>
    <phoneticPr fontId="7"/>
  </si>
  <si>
    <t>町田市</t>
    <rPh sb="0" eb="3">
      <t>マチダシ</t>
    </rPh>
    <phoneticPr fontId="7"/>
  </si>
  <si>
    <t>調布市</t>
    <rPh sb="0" eb="3">
      <t>チョウフシ</t>
    </rPh>
    <phoneticPr fontId="7"/>
  </si>
  <si>
    <t>印西市</t>
    <rPh sb="0" eb="3">
      <t>インザイシ</t>
    </rPh>
    <phoneticPr fontId="7"/>
  </si>
  <si>
    <t>豊浦町</t>
    <rPh sb="0" eb="3">
      <t>トヨウラチョウ</t>
    </rPh>
    <phoneticPr fontId="7"/>
  </si>
  <si>
    <t>袖ケ浦市</t>
    <phoneticPr fontId="7"/>
  </si>
  <si>
    <t>倶知安町</t>
    <rPh sb="0" eb="4">
      <t>クッチャンチョウ</t>
    </rPh>
    <phoneticPr fontId="7"/>
  </si>
  <si>
    <t>我孫子市</t>
    <rPh sb="0" eb="4">
      <t>アビコシ</t>
    </rPh>
    <phoneticPr fontId="7"/>
  </si>
  <si>
    <t>和光市</t>
    <rPh sb="0" eb="3">
      <t>ワコウシ</t>
    </rPh>
    <phoneticPr fontId="7"/>
  </si>
  <si>
    <t>喜茂別町</t>
    <rPh sb="0" eb="4">
      <t>キモベツチョウ</t>
    </rPh>
    <phoneticPr fontId="7"/>
  </si>
  <si>
    <t>幌加内町</t>
    <phoneticPr fontId="7"/>
  </si>
  <si>
    <t>つくば市</t>
    <rPh sb="3" eb="4">
      <t>シ</t>
    </rPh>
    <phoneticPr fontId="7"/>
  </si>
  <si>
    <t>留寿都村</t>
    <rPh sb="0" eb="4">
      <t>ルスツムラ</t>
    </rPh>
    <phoneticPr fontId="7"/>
  </si>
  <si>
    <t>美深町</t>
    <rPh sb="0" eb="3">
      <t>ビフカチョウ</t>
    </rPh>
    <phoneticPr fontId="7"/>
  </si>
  <si>
    <t>取手市</t>
    <rPh sb="0" eb="3">
      <t>トリデシ</t>
    </rPh>
    <phoneticPr fontId="7"/>
  </si>
  <si>
    <t>ニセコ町</t>
    <rPh sb="3" eb="4">
      <t>マチ</t>
    </rPh>
    <phoneticPr fontId="7"/>
  </si>
  <si>
    <t>音威子府村</t>
    <rPh sb="0" eb="4">
      <t>オトイネップ</t>
    </rPh>
    <rPh sb="4" eb="5">
      <t>ムラ</t>
    </rPh>
    <phoneticPr fontId="7"/>
  </si>
  <si>
    <t>蘭越町</t>
    <rPh sb="0" eb="1">
      <t>ラン</t>
    </rPh>
    <rPh sb="1" eb="2">
      <t>エツ</t>
    </rPh>
    <rPh sb="2" eb="3">
      <t>マチ</t>
    </rPh>
    <phoneticPr fontId="7"/>
  </si>
  <si>
    <t>幌加内町</t>
    <phoneticPr fontId="7"/>
  </si>
  <si>
    <t>黒松内町</t>
    <rPh sb="0" eb="3">
      <t>クロマツナイ</t>
    </rPh>
    <rPh sb="3" eb="4">
      <t>マチ</t>
    </rPh>
    <phoneticPr fontId="7"/>
  </si>
  <si>
    <t>沼田町</t>
    <phoneticPr fontId="7"/>
  </si>
  <si>
    <t>今金町</t>
    <rPh sb="0" eb="2">
      <t>イマカネ</t>
    </rPh>
    <rPh sb="2" eb="3">
      <t>マチ</t>
    </rPh>
    <phoneticPr fontId="7"/>
  </si>
  <si>
    <t>北竜町</t>
    <phoneticPr fontId="7"/>
  </si>
  <si>
    <t>厚沢部町</t>
    <rPh sb="0" eb="2">
      <t>アツザワ</t>
    </rPh>
    <rPh sb="2" eb="3">
      <t>ブ</t>
    </rPh>
    <rPh sb="3" eb="4">
      <t>マチ</t>
    </rPh>
    <phoneticPr fontId="7"/>
  </si>
  <si>
    <t>雨竜町</t>
    <phoneticPr fontId="7"/>
  </si>
  <si>
    <t>秩父別町</t>
    <phoneticPr fontId="7"/>
  </si>
  <si>
    <t>妹背牛町</t>
    <rPh sb="0" eb="4">
      <t>モセウシチョウ</t>
    </rPh>
    <phoneticPr fontId="7"/>
  </si>
  <si>
    <t>高原町</t>
    <rPh sb="0" eb="2">
      <t>コウゲン</t>
    </rPh>
    <rPh sb="2" eb="3">
      <t>マチ</t>
    </rPh>
    <phoneticPr fontId="7"/>
  </si>
  <si>
    <t>宮崎県</t>
    <rPh sb="0" eb="3">
      <t>ミヤザキケン</t>
    </rPh>
    <phoneticPr fontId="7"/>
  </si>
  <si>
    <t>木古内町</t>
    <rPh sb="0" eb="3">
      <t>キコナイ</t>
    </rPh>
    <rPh sb="3" eb="4">
      <t>マチ</t>
    </rPh>
    <phoneticPr fontId="7"/>
  </si>
  <si>
    <t>上砂川町</t>
    <rPh sb="0" eb="4">
      <t>カミスナガワチョウ</t>
    </rPh>
    <phoneticPr fontId="7"/>
  </si>
  <si>
    <t>三股町</t>
    <rPh sb="0" eb="2">
      <t>ミマタ</t>
    </rPh>
    <rPh sb="2" eb="3">
      <t>チョウ</t>
    </rPh>
    <phoneticPr fontId="7"/>
  </si>
  <si>
    <t>小林市</t>
    <rPh sb="0" eb="3">
      <t>コバヤシシ</t>
    </rPh>
    <phoneticPr fontId="7"/>
  </si>
  <si>
    <t>倶知安町</t>
    <rPh sb="0" eb="3">
      <t>クッチャン</t>
    </rPh>
    <rPh sb="3" eb="4">
      <t>マチ</t>
    </rPh>
    <phoneticPr fontId="7"/>
  </si>
  <si>
    <t>日南市</t>
    <rPh sb="0" eb="3">
      <t>ニチナンシ</t>
    </rPh>
    <phoneticPr fontId="7"/>
  </si>
  <si>
    <t>富良野市</t>
    <rPh sb="0" eb="4">
      <t>フラノシ</t>
    </rPh>
    <phoneticPr fontId="7"/>
  </si>
  <si>
    <t>喜茂別町</t>
    <rPh sb="0" eb="3">
      <t>キモベツ</t>
    </rPh>
    <rPh sb="3" eb="4">
      <t>マチ</t>
    </rPh>
    <phoneticPr fontId="7"/>
  </si>
  <si>
    <t>都城市</t>
    <rPh sb="0" eb="3">
      <t>ミヤコノジョウシ</t>
    </rPh>
    <phoneticPr fontId="7"/>
  </si>
  <si>
    <t>深川市</t>
    <rPh sb="0" eb="3">
      <t>フカガワシ</t>
    </rPh>
    <phoneticPr fontId="7"/>
  </si>
  <si>
    <t>留寿都村</t>
    <rPh sb="0" eb="3">
      <t>ルスツ</t>
    </rPh>
    <rPh sb="3" eb="4">
      <t>ソン</t>
    </rPh>
    <phoneticPr fontId="7"/>
  </si>
  <si>
    <t>南島原市</t>
    <rPh sb="0" eb="4">
      <t>ミナミシマバラシ</t>
    </rPh>
    <phoneticPr fontId="7"/>
  </si>
  <si>
    <t>島原市</t>
    <rPh sb="0" eb="3">
      <t>シマバラシ</t>
    </rPh>
    <phoneticPr fontId="7"/>
  </si>
  <si>
    <t>南阿蘇村</t>
    <rPh sb="0" eb="4">
      <t>ミナミアソムラ</t>
    </rPh>
    <phoneticPr fontId="7"/>
  </si>
  <si>
    <t>熊本県</t>
    <rPh sb="0" eb="3">
      <t>クマモトケン</t>
    </rPh>
    <phoneticPr fontId="7"/>
  </si>
  <si>
    <t>歌志内市</t>
    <rPh sb="0" eb="4">
      <t>ウタシナイシ</t>
    </rPh>
    <phoneticPr fontId="7"/>
  </si>
  <si>
    <t>阿蘇市</t>
    <rPh sb="0" eb="2">
      <t>アソ</t>
    </rPh>
    <rPh sb="2" eb="3">
      <t>シ</t>
    </rPh>
    <phoneticPr fontId="7"/>
  </si>
  <si>
    <t>名寄市</t>
    <rPh sb="0" eb="3">
      <t>ナヨロシ</t>
    </rPh>
    <phoneticPr fontId="7"/>
  </si>
  <si>
    <t>高森町</t>
    <rPh sb="0" eb="2">
      <t>タカモリ</t>
    </rPh>
    <rPh sb="2" eb="3">
      <t>マチ</t>
    </rPh>
    <phoneticPr fontId="7"/>
  </si>
  <si>
    <t>士別市</t>
    <rPh sb="0" eb="3">
      <t>シベツシ</t>
    </rPh>
    <phoneticPr fontId="7"/>
  </si>
  <si>
    <t>産山村</t>
    <rPh sb="0" eb="1">
      <t>サン</t>
    </rPh>
    <rPh sb="1" eb="2">
      <t>ヤマ</t>
    </rPh>
    <rPh sb="2" eb="3">
      <t>ムラ</t>
    </rPh>
    <phoneticPr fontId="7"/>
  </si>
  <si>
    <t>赤平市</t>
    <rPh sb="0" eb="3">
      <t>アカビラシ</t>
    </rPh>
    <phoneticPr fontId="7"/>
  </si>
  <si>
    <t>鹿屋市</t>
    <rPh sb="0" eb="3">
      <t>カノヤシ</t>
    </rPh>
    <phoneticPr fontId="7"/>
  </si>
  <si>
    <t>鹿児島県</t>
    <rPh sb="0" eb="4">
      <t>カゴシマケン</t>
    </rPh>
    <phoneticPr fontId="7"/>
  </si>
  <si>
    <t>夕張市</t>
    <rPh sb="0" eb="3">
      <t>ユウバリシ</t>
    </rPh>
    <phoneticPr fontId="7"/>
  </si>
  <si>
    <t>霧島市</t>
    <rPh sb="0" eb="3">
      <t>キリシマシ</t>
    </rPh>
    <phoneticPr fontId="7"/>
  </si>
  <si>
    <t>北見市</t>
    <rPh sb="0" eb="3">
      <t>キタミシ</t>
    </rPh>
    <phoneticPr fontId="7"/>
  </si>
  <si>
    <t>垂水市</t>
    <rPh sb="0" eb="3">
      <t>タルミズシ</t>
    </rPh>
    <phoneticPr fontId="7"/>
  </si>
  <si>
    <t>帯広市</t>
    <rPh sb="0" eb="3">
      <t>オビヒロシ</t>
    </rPh>
    <phoneticPr fontId="7"/>
  </si>
  <si>
    <t>鹿児島市</t>
    <rPh sb="0" eb="4">
      <t>カゴシマシ</t>
    </rPh>
    <phoneticPr fontId="7"/>
  </si>
  <si>
    <t>旭川市</t>
    <rPh sb="0" eb="3">
      <t>アサヒカワシ</t>
    </rPh>
    <phoneticPr fontId="7"/>
  </si>
  <si>
    <t>降灰除去費</t>
    <rPh sb="0" eb="2">
      <t>コウハイ</t>
    </rPh>
    <rPh sb="2" eb="4">
      <t>ジョキョ</t>
    </rPh>
    <rPh sb="4" eb="5">
      <t>ヒ</t>
    </rPh>
    <phoneticPr fontId="7"/>
  </si>
  <si>
    <t>除雪費</t>
    <rPh sb="0" eb="2">
      <t>ジョセツ</t>
    </rPh>
    <rPh sb="2" eb="3">
      <t>ヒ</t>
    </rPh>
    <phoneticPr fontId="7"/>
  </si>
  <si>
    <t>寒冷地</t>
    <rPh sb="0" eb="3">
      <t>カンレイチ</t>
    </rPh>
    <phoneticPr fontId="7"/>
  </si>
  <si>
    <t>　（５）講師配置加算</t>
    <rPh sb="4" eb="6">
      <t>コウシ</t>
    </rPh>
    <rPh sb="6" eb="8">
      <t>ハイチ</t>
    </rPh>
    <phoneticPr fontId="5"/>
  </si>
  <si>
    <t>　（６）チーム保育加配加算</t>
    <rPh sb="7" eb="9">
      <t>ホイク</t>
    </rPh>
    <rPh sb="9" eb="11">
      <t>カハイ</t>
    </rPh>
    <rPh sb="11" eb="13">
      <t>カサン</t>
    </rPh>
    <phoneticPr fontId="7"/>
  </si>
  <si>
    <t>　（７）通園送迎加算</t>
    <rPh sb="4" eb="6">
      <t>ツウエン</t>
    </rPh>
    <rPh sb="6" eb="8">
      <t>ソウゲイ</t>
    </rPh>
    <rPh sb="8" eb="10">
      <t>カサン</t>
    </rPh>
    <phoneticPr fontId="7"/>
  </si>
  <si>
    <t>　（８）給食実施加算</t>
    <rPh sb="4" eb="6">
      <t>キュウショク</t>
    </rPh>
    <rPh sb="6" eb="8">
      <t>ジッシ</t>
    </rPh>
    <rPh sb="8" eb="10">
      <t>カサン</t>
    </rPh>
    <phoneticPr fontId="7"/>
  </si>
  <si>
    <t>　（９）外部監査費加算</t>
    <rPh sb="4" eb="6">
      <t>ガイブ</t>
    </rPh>
    <rPh sb="6" eb="8">
      <t>カンサ</t>
    </rPh>
    <rPh sb="8" eb="9">
      <t>ヒ</t>
    </rPh>
    <rPh sb="9" eb="11">
      <t>カサン</t>
    </rPh>
    <phoneticPr fontId="7"/>
  </si>
  <si>
    <t>H31追加</t>
    <rPh sb="3" eb="5">
      <t>ツイカ</t>
    </rPh>
    <phoneticPr fontId="5"/>
  </si>
  <si>
    <t>講師配置加算</t>
    <rPh sb="0" eb="2">
      <t>コウシ</t>
    </rPh>
    <rPh sb="2" eb="4">
      <t>ハイチ</t>
    </rPh>
    <phoneticPr fontId="7"/>
  </si>
  <si>
    <r>
      <t>H31</t>
    </r>
    <r>
      <rPr>
        <sz val="11"/>
        <color indexed="8"/>
        <rFont val="ＭＳ Ｐゴシック"/>
        <family val="3"/>
        <charset val="128"/>
      </rPr>
      <t>追加</t>
    </r>
    <rPh sb="3" eb="5">
      <t>ツイカ</t>
    </rPh>
    <phoneticPr fontId="5"/>
  </si>
  <si>
    <t>地域
区分</t>
    <rPh sb="0" eb="2">
      <t>チイキ</t>
    </rPh>
    <rPh sb="3" eb="5">
      <t>クブン</t>
    </rPh>
    <phoneticPr fontId="5"/>
  </si>
  <si>
    <t>定員区分</t>
    <rPh sb="0" eb="2">
      <t>テイイン</t>
    </rPh>
    <rPh sb="2" eb="4">
      <t>クブン</t>
    </rPh>
    <phoneticPr fontId="5"/>
  </si>
  <si>
    <t>年齢区分</t>
    <rPh sb="0" eb="2">
      <t>ネンレイ</t>
    </rPh>
    <rPh sb="2" eb="4">
      <t>クブン</t>
    </rPh>
    <phoneticPr fontId="5"/>
  </si>
  <si>
    <t>基本分単価</t>
    <rPh sb="0" eb="2">
      <t>キホン</t>
    </rPh>
    <rPh sb="2" eb="3">
      <t>ブン</t>
    </rPh>
    <rPh sb="3" eb="4">
      <t>タン</t>
    </rPh>
    <rPh sb="4" eb="5">
      <t>アタイ</t>
    </rPh>
    <phoneticPr fontId="5"/>
  </si>
  <si>
    <t>処遇改善等加算Ⅰ</t>
    <phoneticPr fontId="5"/>
  </si>
  <si>
    <t>（注）</t>
    <rPh sb="0" eb="3">
      <t>チュウ</t>
    </rPh>
    <phoneticPr fontId="5"/>
  </si>
  <si>
    <t>③</t>
    <phoneticPr fontId="7"/>
  </si>
  <si>
    <t>　15人
　　まで</t>
    <rPh sb="3" eb="4">
      <t>ニン</t>
    </rPh>
    <phoneticPr fontId="5"/>
  </si>
  <si>
    <t>４歳以上児</t>
    <rPh sb="1" eb="2">
      <t>サイ</t>
    </rPh>
    <rPh sb="2" eb="4">
      <t>イジョウ</t>
    </rPh>
    <rPh sb="4" eb="5">
      <t>ジ</t>
    </rPh>
    <phoneticPr fontId="5"/>
  </si>
  <si>
    <t>３歳児</t>
    <rPh sb="1" eb="3">
      <t>サイジ</t>
    </rPh>
    <phoneticPr fontId="5"/>
  </si>
  <si>
    <t>　16人
　　から
　25人
　　まで</t>
    <rPh sb="3" eb="4">
      <t>ニン</t>
    </rPh>
    <rPh sb="13" eb="14">
      <t>ニン</t>
    </rPh>
    <phoneticPr fontId="5"/>
  </si>
  <si>
    <t>　26人
　　から
　35人
　　まで</t>
    <rPh sb="3" eb="4">
      <t>ニン</t>
    </rPh>
    <rPh sb="13" eb="14">
      <t>ニン</t>
    </rPh>
    <phoneticPr fontId="5"/>
  </si>
  <si>
    <t>　36人
　　から
　45人
　　まで</t>
    <rPh sb="3" eb="4">
      <t>ニン</t>
    </rPh>
    <rPh sb="13" eb="14">
      <t>ニン</t>
    </rPh>
    <phoneticPr fontId="5"/>
  </si>
  <si>
    <t>　46人
　　から
　60人
　　まで</t>
    <rPh sb="3" eb="4">
      <t>ニン</t>
    </rPh>
    <rPh sb="13" eb="14">
      <t>ニン</t>
    </rPh>
    <phoneticPr fontId="5"/>
  </si>
  <si>
    <t>　61人
　　から
　75人
　　まで</t>
    <rPh sb="3" eb="4">
      <t>ニン</t>
    </rPh>
    <rPh sb="13" eb="14">
      <t>ニン</t>
    </rPh>
    <phoneticPr fontId="5"/>
  </si>
  <si>
    <t>　76人
　　から
　90人
　　まで</t>
    <rPh sb="3" eb="4">
      <t>ニン</t>
    </rPh>
    <rPh sb="13" eb="14">
      <t>ニン</t>
    </rPh>
    <phoneticPr fontId="5"/>
  </si>
  <si>
    <t>　91人
　　から
　105人
　　まで</t>
    <rPh sb="3" eb="4">
      <t>ニン</t>
    </rPh>
    <rPh sb="14" eb="15">
      <t>ニン</t>
    </rPh>
    <phoneticPr fontId="5"/>
  </si>
  <si>
    <t>　106人
　　から
　120人
　　まで</t>
    <rPh sb="4" eb="5">
      <t>ニン</t>
    </rPh>
    <rPh sb="15" eb="16">
      <t>ニン</t>
    </rPh>
    <phoneticPr fontId="5"/>
  </si>
  <si>
    <t>　121人
　　から
　135人
　　まで</t>
    <rPh sb="4" eb="5">
      <t>ニン</t>
    </rPh>
    <rPh sb="15" eb="16">
      <t>ニン</t>
    </rPh>
    <phoneticPr fontId="5"/>
  </si>
  <si>
    <t>　136人
　　から
　150人
　　まで</t>
    <rPh sb="4" eb="5">
      <t>ニン</t>
    </rPh>
    <rPh sb="15" eb="16">
      <t>ニン</t>
    </rPh>
    <phoneticPr fontId="5"/>
  </si>
  <si>
    <t>　151人
　　から
　180人
　　まで</t>
    <rPh sb="4" eb="5">
      <t>ニン</t>
    </rPh>
    <rPh sb="15" eb="16">
      <t>ニン</t>
    </rPh>
    <phoneticPr fontId="5"/>
  </si>
  <si>
    <t>　181人
　　から
　210人
　　まで</t>
    <rPh sb="4" eb="5">
      <t>ニン</t>
    </rPh>
    <rPh sb="15" eb="16">
      <t>ニン</t>
    </rPh>
    <phoneticPr fontId="5"/>
  </si>
  <si>
    <t>　211人
　　から
　240人
　　まで</t>
    <rPh sb="4" eb="5">
      <t>ニン</t>
    </rPh>
    <rPh sb="15" eb="16">
      <t>ニン</t>
    </rPh>
    <phoneticPr fontId="5"/>
  </si>
  <si>
    <t>　241人
　　から
　270人
　　まで</t>
    <rPh sb="4" eb="5">
      <t>ニン</t>
    </rPh>
    <rPh sb="15" eb="16">
      <t>ニン</t>
    </rPh>
    <phoneticPr fontId="5"/>
  </si>
  <si>
    <t>　271人
　　から
　300人
　　まで</t>
    <rPh sb="4" eb="5">
      <t>ニン</t>
    </rPh>
    <rPh sb="15" eb="16">
      <t>ニン</t>
    </rPh>
    <phoneticPr fontId="5"/>
  </si>
  <si>
    <t>その他
地域</t>
    <rPh sb="2" eb="3">
      <t>ホカ</t>
    </rPh>
    <phoneticPr fontId="5"/>
  </si>
  <si>
    <t>療育支援加算</t>
    <rPh sb="0" eb="2">
      <t>リョウイク</t>
    </rPh>
    <rPh sb="2" eb="4">
      <t>シエン</t>
    </rPh>
    <rPh sb="4" eb="6">
      <t>カサン</t>
    </rPh>
    <phoneticPr fontId="5"/>
  </si>
  <si>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5"/>
  </si>
  <si>
    <t>処遇改善等加算</t>
    <rPh sb="0" eb="2">
      <t>ショグウ</t>
    </rPh>
    <rPh sb="2" eb="4">
      <t>カイゼン</t>
    </rPh>
    <rPh sb="4" eb="5">
      <t>トウ</t>
    </rPh>
    <rPh sb="5" eb="7">
      <t>カサン</t>
    </rPh>
    <phoneticPr fontId="5"/>
  </si>
  <si>
    <t>冷暖房費加算</t>
    <rPh sb="0" eb="3">
      <t>レイダンボウ</t>
    </rPh>
    <rPh sb="3" eb="4">
      <t>ヒ</t>
    </rPh>
    <rPh sb="4" eb="6">
      <t>カサン</t>
    </rPh>
    <phoneticPr fontId="5"/>
  </si>
  <si>
    <t>１級地</t>
    <rPh sb="1" eb="3">
      <t>キュウチ</t>
    </rPh>
    <phoneticPr fontId="5"/>
  </si>
  <si>
    <t>４級地</t>
    <rPh sb="1" eb="3">
      <t>キュウチ</t>
    </rPh>
    <phoneticPr fontId="5"/>
  </si>
  <si>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5"/>
  </si>
  <si>
    <t>２級地</t>
    <rPh sb="1" eb="3">
      <t>キュウチ</t>
    </rPh>
    <phoneticPr fontId="5"/>
  </si>
  <si>
    <t>その他地域</t>
    <rPh sb="2" eb="3">
      <t>タ</t>
    </rPh>
    <rPh sb="3" eb="5">
      <t>チイキ</t>
    </rPh>
    <phoneticPr fontId="5"/>
  </si>
  <si>
    <t>３級地</t>
    <rPh sb="1" eb="3">
      <t>キュウチ</t>
    </rPh>
    <phoneticPr fontId="5"/>
  </si>
  <si>
    <t>施設関係者評価加算</t>
    <rPh sb="0" eb="2">
      <t>シセツ</t>
    </rPh>
    <rPh sb="2" eb="5">
      <t>カンケイシャ</t>
    </rPh>
    <rPh sb="5" eb="7">
      <t>ヒョウカ</t>
    </rPh>
    <rPh sb="7" eb="9">
      <t>カサン</t>
    </rPh>
    <phoneticPr fontId="5"/>
  </si>
  <si>
    <t>※３月初日の利用子どもの単価に加算</t>
    <rPh sb="3" eb="5">
      <t>ショニチ</t>
    </rPh>
    <rPh sb="6" eb="8">
      <t>リヨウ</t>
    </rPh>
    <rPh sb="8" eb="9">
      <t>コ</t>
    </rPh>
    <phoneticPr fontId="5"/>
  </si>
  <si>
    <t>除雪費加算</t>
    <rPh sb="0" eb="2">
      <t>ジョセツ</t>
    </rPh>
    <rPh sb="2" eb="3">
      <t>ヒ</t>
    </rPh>
    <rPh sb="3" eb="5">
      <t>カサン</t>
    </rPh>
    <phoneticPr fontId="5"/>
  </si>
  <si>
    <t>降灰除去費加算</t>
    <rPh sb="0" eb="2">
      <t>コウカイ</t>
    </rPh>
    <rPh sb="2" eb="4">
      <t>ジョキョ</t>
    </rPh>
    <rPh sb="4" eb="5">
      <t>ヒ</t>
    </rPh>
    <rPh sb="5" eb="7">
      <t>カサン</t>
    </rPh>
    <phoneticPr fontId="5"/>
  </si>
  <si>
    <t>入所児童処遇特別加算</t>
    <rPh sb="0" eb="2">
      <t>ニュウショ</t>
    </rPh>
    <rPh sb="2" eb="4">
      <t>ジドウ</t>
    </rPh>
    <rPh sb="4" eb="6">
      <t>ショグウ</t>
    </rPh>
    <rPh sb="6" eb="8">
      <t>トクベツ</t>
    </rPh>
    <rPh sb="8" eb="10">
      <t>カサン</t>
    </rPh>
    <phoneticPr fontId="5"/>
  </si>
  <si>
    <t xml:space="preserve"> 400時間以上 800時間未満</t>
    <rPh sb="4" eb="6">
      <t>ジカン</t>
    </rPh>
    <rPh sb="6" eb="8">
      <t>イジョウ</t>
    </rPh>
    <rPh sb="12" eb="14">
      <t>ジカン</t>
    </rPh>
    <rPh sb="14" eb="16">
      <t>ミマン</t>
    </rPh>
    <phoneticPr fontId="5"/>
  </si>
  <si>
    <t xml:space="preserve"> 800時間以上1200時間未満</t>
    <rPh sb="4" eb="6">
      <t>ジカン</t>
    </rPh>
    <rPh sb="6" eb="8">
      <t>イジョウ</t>
    </rPh>
    <rPh sb="12" eb="14">
      <t>ジカン</t>
    </rPh>
    <rPh sb="14" eb="16">
      <t>ミマン</t>
    </rPh>
    <phoneticPr fontId="5"/>
  </si>
  <si>
    <t>1200時間以上　　　　　　</t>
    <rPh sb="4" eb="6">
      <t>ジカン</t>
    </rPh>
    <rPh sb="6" eb="8">
      <t>イジョウ</t>
    </rPh>
    <phoneticPr fontId="5"/>
  </si>
  <si>
    <t>施設機能強化推進費加算</t>
    <rPh sb="0" eb="2">
      <t>シセツ</t>
    </rPh>
    <rPh sb="2" eb="4">
      <t>キノウ</t>
    </rPh>
    <rPh sb="4" eb="6">
      <t>キョウカ</t>
    </rPh>
    <rPh sb="6" eb="8">
      <t>スイシン</t>
    </rPh>
    <rPh sb="8" eb="9">
      <t>ヒ</t>
    </rPh>
    <rPh sb="9" eb="11">
      <t>カサン</t>
    </rPh>
    <phoneticPr fontId="5"/>
  </si>
  <si>
    <t>小学校接続加算</t>
    <rPh sb="0" eb="3">
      <t>ショウガッコウ</t>
    </rPh>
    <rPh sb="3" eb="5">
      <t>セツゾク</t>
    </rPh>
    <rPh sb="5" eb="7">
      <t>カサン</t>
    </rPh>
    <phoneticPr fontId="5"/>
  </si>
  <si>
    <t>栄養管理加算</t>
    <rPh sb="0" eb="2">
      <t>エイヨウ</t>
    </rPh>
    <rPh sb="2" eb="4">
      <t>カンリ</t>
    </rPh>
    <rPh sb="4" eb="6">
      <t>カサン</t>
    </rPh>
    <phoneticPr fontId="7"/>
  </si>
  <si>
    <t>第三者評価受審加算</t>
    <rPh sb="0" eb="3">
      <t>ダイサンシャ</t>
    </rPh>
    <rPh sb="3" eb="5">
      <t>ヒョウカ</t>
    </rPh>
    <rPh sb="5" eb="7">
      <t>ジュシン</t>
    </rPh>
    <rPh sb="7" eb="9">
      <t>カサン</t>
    </rPh>
    <phoneticPr fontId="5"/>
  </si>
  <si>
    <t>令和元年度（当初）</t>
    <rPh sb="0" eb="2">
      <t>レイワ</t>
    </rPh>
    <rPh sb="2" eb="4">
      <t>ガンネン</t>
    </rPh>
    <rPh sb="3" eb="5">
      <t>ネンド</t>
    </rPh>
    <rPh sb="6" eb="8">
      <t>トウショ</t>
    </rPh>
    <phoneticPr fontId="7"/>
  </si>
  <si>
    <t>←</t>
    <phoneticPr fontId="7"/>
  </si>
  <si>
    <t>栄養管理加算</t>
    <phoneticPr fontId="7"/>
  </si>
  <si>
    <t>上行で「あり」を選択した場合に、当該月の給食実施日数を記入してください</t>
    <rPh sb="20" eb="22">
      <t>キュウショク</t>
    </rPh>
    <rPh sb="22" eb="24">
      <t>ジッシ</t>
    </rPh>
    <rPh sb="24" eb="26">
      <t>ニッスウ</t>
    </rPh>
    <phoneticPr fontId="7"/>
  </si>
  <si>
    <t>丹波篠山市</t>
    <rPh sb="0" eb="2">
      <t>タンバ</t>
    </rPh>
    <phoneticPr fontId="5"/>
  </si>
  <si>
    <t>Ｒ１.１０～追加</t>
    <rPh sb="6" eb="8">
      <t>ツイカ</t>
    </rPh>
    <phoneticPr fontId="5"/>
  </si>
  <si>
    <t>栄養管理加算</t>
    <rPh sb="0" eb="2">
      <t>エイヨウ</t>
    </rPh>
    <rPh sb="2" eb="4">
      <t>カンリ</t>
    </rPh>
    <rPh sb="4" eb="6">
      <t>カサン</t>
    </rPh>
    <phoneticPr fontId="5"/>
  </si>
  <si>
    <t>事務職員配置加算（Ｈ３０）、講師配置加算に対応</t>
    <rPh sb="0" eb="2">
      <t>ジム</t>
    </rPh>
    <rPh sb="2" eb="4">
      <t>ショクイン</t>
    </rPh>
    <rPh sb="4" eb="6">
      <t>ハイチ</t>
    </rPh>
    <rPh sb="6" eb="8">
      <t>カサン</t>
    </rPh>
    <rPh sb="14" eb="16">
      <t>コウシ</t>
    </rPh>
    <rPh sb="16" eb="18">
      <t>ハイチ</t>
    </rPh>
    <rPh sb="18" eb="20">
      <t>カサン</t>
    </rPh>
    <rPh sb="21" eb="23">
      <t>タイオウ</t>
    </rPh>
    <phoneticPr fontId="7"/>
  </si>
  <si>
    <t>Ver.3.3.0 をリリース（平成３１年度４月～９月用）</t>
    <rPh sb="16" eb="18">
      <t>ヘイセイ</t>
    </rPh>
    <rPh sb="20" eb="22">
      <t>ネンド</t>
    </rPh>
    <rPh sb="23" eb="24">
      <t>ガツ</t>
    </rPh>
    <rPh sb="26" eb="27">
      <t>ガツ</t>
    </rPh>
    <rPh sb="27" eb="28">
      <t>ヨウ</t>
    </rPh>
    <phoneticPr fontId="7"/>
  </si>
  <si>
    <t>Ver.3.4.0 をリリース（令和元年度１０月～用）</t>
    <rPh sb="16" eb="18">
      <t>レイワ</t>
    </rPh>
    <rPh sb="18" eb="20">
      <t>ガンネン</t>
    </rPh>
    <rPh sb="20" eb="21">
      <t>ド</t>
    </rPh>
    <rPh sb="23" eb="24">
      <t>ガツ</t>
    </rPh>
    <rPh sb="25" eb="26">
      <t>ヨウ</t>
    </rPh>
    <phoneticPr fontId="7"/>
  </si>
  <si>
    <t>①</t>
    <rPh sb="0" eb="1">
      <t>ダイジョウキテイサトオヤイタクコ</t>
    </rPh>
    <phoneticPr fontId="7"/>
  </si>
  <si>
    <t>③</t>
    <phoneticPr fontId="7"/>
  </si>
  <si>
    <t>※</t>
    <phoneticPr fontId="7"/>
  </si>
  <si>
    <t>以下に該当する子どもとして、副食費の徴収が免除されることについて市町村から通知がされた子ども</t>
    <phoneticPr fontId="7"/>
  </si>
  <si>
    <t>②</t>
    <phoneticPr fontId="7"/>
  </si>
  <si>
    <t>　教育標準時間認定子どもに係る利用定員が35人以下または121人以上の場合であって、必要教員数（基本分単価及び他の加算の認定に当たって求められる数）を超えて非常勤講師（幼稚園教諭免許状を有し、教諭等の発令を受けている者）が配置している場合は「あり」を選択</t>
    <phoneticPr fontId="7"/>
  </si>
  <si>
    <t>－</t>
    <phoneticPr fontId="7"/>
  </si>
  <si>
    <r>
      <t xml:space="preserve">副食費徴収
免除加算
</t>
    </r>
    <r>
      <rPr>
        <sz val="6"/>
        <rFont val="HGｺﾞｼｯｸM"/>
        <family val="3"/>
        <charset val="128"/>
      </rPr>
      <t>※副食費の徴収が免除される
子どもの単価に加算</t>
    </r>
    <rPh sb="0" eb="3">
      <t>フクショクヒ</t>
    </rPh>
    <rPh sb="3" eb="5">
      <t>チョウシュウ</t>
    </rPh>
    <rPh sb="6" eb="8">
      <t>メンジョ</t>
    </rPh>
    <rPh sb="8" eb="10">
      <t>カサン</t>
    </rPh>
    <phoneticPr fontId="48"/>
  </si>
  <si>
    <t>非常勤講師配置加算</t>
    <rPh sb="0" eb="3">
      <t>ヒジョウキン</t>
    </rPh>
    <rPh sb="3" eb="5">
      <t>コウシ</t>
    </rPh>
    <rPh sb="5" eb="7">
      <t>ハイチ</t>
    </rPh>
    <rPh sb="7" eb="9">
      <t>カサン</t>
    </rPh>
    <phoneticPr fontId="7"/>
  </si>
  <si>
    <t>（１０）副食費徴収免除加算</t>
    <rPh sb="4" eb="7">
      <t>フクショクヒ</t>
    </rPh>
    <rPh sb="7" eb="9">
      <t>チョウシュウ</t>
    </rPh>
    <rPh sb="9" eb="11">
      <t>メンジョ</t>
    </rPh>
    <rPh sb="11" eb="13">
      <t>カサン</t>
    </rPh>
    <phoneticPr fontId="7"/>
  </si>
  <si>
    <t>月額</t>
    <rPh sb="0" eb="2">
      <t>ゲツガク</t>
    </rPh>
    <phoneticPr fontId="5"/>
  </si>
  <si>
    <t>基本額</t>
    <rPh sb="0" eb="3">
      <t>キホンガク</t>
    </rPh>
    <phoneticPr fontId="5"/>
  </si>
  <si>
    <t>－</t>
    <phoneticPr fontId="5"/>
  </si>
  <si>
    <r>
      <rPr>
        <sz val="11"/>
        <rFont val="ＭＳ Ｐゴシック"/>
        <family val="3"/>
        <charset val="128"/>
      </rPr>
      <t>副食費徴収免除加算</t>
    </r>
    <rPh sb="0" eb="3">
      <t>フクショクヒ</t>
    </rPh>
    <rPh sb="3" eb="5">
      <t>チョウシュウ</t>
    </rPh>
    <rPh sb="5" eb="7">
      <t>メンジョ</t>
    </rPh>
    <rPh sb="7" eb="9">
      <t>カサン</t>
    </rPh>
    <phoneticPr fontId="5"/>
  </si>
  <si>
    <t>R.10～　追加</t>
    <rPh sb="6" eb="8">
      <t>ツイカ</t>
    </rPh>
    <phoneticPr fontId="7"/>
  </si>
  <si>
    <t>便宜上、１施設当たりに人数分の加算額を算出</t>
    <rPh sb="0" eb="3">
      <t>ベンギジョウ</t>
    </rPh>
    <rPh sb="5" eb="7">
      <t>シセツ</t>
    </rPh>
    <rPh sb="7" eb="8">
      <t>ア</t>
    </rPh>
    <rPh sb="11" eb="14">
      <t>ニンズウブン</t>
    </rPh>
    <rPh sb="15" eb="18">
      <t>カサンガク</t>
    </rPh>
    <rPh sb="19" eb="21">
      <t>サンシュツ</t>
    </rPh>
    <phoneticPr fontId="7"/>
  </si>
  <si>
    <t>＋</t>
    <phoneticPr fontId="7"/>
  </si>
  <si>
    <t>(⑤～⑯（⑮を除く。）)</t>
    <rPh sb="7" eb="8">
      <t>ノゾ</t>
    </rPh>
    <phoneticPr fontId="7"/>
  </si>
  <si>
    <t>－</t>
    <phoneticPr fontId="7"/>
  </si>
  <si>
    <t xml:space="preserve"> 225　×各月の給食
　　    実施日数</t>
    <phoneticPr fontId="48"/>
  </si>
  <si>
    <t>＋</t>
    <phoneticPr fontId="48"/>
  </si>
  <si>
    <t>　301人
　　以上</t>
    <phoneticPr fontId="5"/>
  </si>
  <si>
    <t>＋</t>
    <phoneticPr fontId="7"/>
  </si>
  <si>
    <t>－</t>
    <phoneticPr fontId="7"/>
  </si>
  <si>
    <t xml:space="preserve"> 225　×各月の給食
　　    実施日数</t>
    <phoneticPr fontId="48"/>
  </si>
  <si>
    <t>＋</t>
    <phoneticPr fontId="48"/>
  </si>
  <si>
    <t>　301人
　　以上</t>
    <phoneticPr fontId="5"/>
  </si>
  <si>
    <t>3/100
地域</t>
    <phoneticPr fontId="5"/>
  </si>
  <si>
    <t>＋</t>
    <phoneticPr fontId="7"/>
  </si>
  <si>
    <t>＋</t>
    <phoneticPr fontId="7"/>
  </si>
  <si>
    <t>－</t>
    <phoneticPr fontId="7"/>
  </si>
  <si>
    <t>＋</t>
    <phoneticPr fontId="48"/>
  </si>
  <si>
    <t xml:space="preserve"> 225　×各月の給食
　　    実施日数</t>
    <phoneticPr fontId="48"/>
  </si>
  <si>
    <t>6/100
地域</t>
    <phoneticPr fontId="5"/>
  </si>
  <si>
    <t>10/100
地域</t>
    <phoneticPr fontId="5"/>
  </si>
  <si>
    <t>　301人
　　以上</t>
    <phoneticPr fontId="5"/>
  </si>
  <si>
    <t>12/100
地域</t>
    <phoneticPr fontId="5"/>
  </si>
  <si>
    <t>15/100
地域</t>
    <phoneticPr fontId="5"/>
  </si>
  <si>
    <t>16/100
地域</t>
    <phoneticPr fontId="5"/>
  </si>
  <si>
    <t>－</t>
    <phoneticPr fontId="48"/>
  </si>
  <si>
    <t>－</t>
    <phoneticPr fontId="48"/>
  </si>
  <si>
    <t>20/100
地域</t>
    <phoneticPr fontId="5"/>
  </si>
  <si>
    <t>⑰</t>
    <phoneticPr fontId="7"/>
  </si>
  <si>
    <t>⑯</t>
    <phoneticPr fontId="7"/>
  </si>
  <si>
    <t>⑮</t>
    <phoneticPr fontId="48"/>
  </si>
  <si>
    <t>⑭</t>
    <phoneticPr fontId="7"/>
  </si>
  <si>
    <t>⑬</t>
    <phoneticPr fontId="7"/>
  </si>
  <si>
    <t>⑫</t>
    <phoneticPr fontId="7"/>
  </si>
  <si>
    <t>⑪</t>
    <phoneticPr fontId="7"/>
  </si>
  <si>
    <t>⑩</t>
    <phoneticPr fontId="7"/>
  </si>
  <si>
    <t>⑨’</t>
    <phoneticPr fontId="7"/>
  </si>
  <si>
    <t>⑨</t>
    <phoneticPr fontId="7"/>
  </si>
  <si>
    <t>⑧</t>
    <phoneticPr fontId="7"/>
  </si>
  <si>
    <t>⑦</t>
    <phoneticPr fontId="7"/>
  </si>
  <si>
    <t>⑥</t>
    <phoneticPr fontId="7"/>
  </si>
  <si>
    <t>⑤</t>
    <phoneticPr fontId="7"/>
  </si>
  <si>
    <t>④</t>
    <phoneticPr fontId="7"/>
  </si>
  <si>
    <t>②</t>
    <phoneticPr fontId="7"/>
  </si>
  <si>
    <t>①</t>
    <phoneticPr fontId="7"/>
  </si>
  <si>
    <t>（注）</t>
    <phoneticPr fontId="7"/>
  </si>
  <si>
    <t>処遇改善等加算Ⅰ</t>
    <phoneticPr fontId="5"/>
  </si>
  <si>
    <t>定員を恒常的に
超過する場合</t>
    <phoneticPr fontId="7"/>
  </si>
  <si>
    <t>（ 注 ）年度の初日の前日における満年齢に応じて月額を調整</t>
    <phoneticPr fontId="7"/>
  </si>
  <si>
    <t>㉜</t>
    <phoneticPr fontId="5"/>
  </si>
  <si>
    <t>　</t>
    <phoneticPr fontId="5"/>
  </si>
  <si>
    <t>※３月初日の利用子どもの単価に加算</t>
    <rPh sb="2" eb="3">
      <t>ガツ</t>
    </rPh>
    <rPh sb="3" eb="5">
      <t>ショニチ</t>
    </rPh>
    <rPh sb="6" eb="8">
      <t>リヨウ</t>
    </rPh>
    <rPh sb="8" eb="9">
      <t>コ</t>
    </rPh>
    <rPh sb="12" eb="14">
      <t>タンカ</t>
    </rPh>
    <rPh sb="15" eb="17">
      <t>カサン</t>
    </rPh>
    <phoneticPr fontId="7"/>
  </si>
  <si>
    <t>㉛</t>
    <phoneticPr fontId="5"/>
  </si>
  <si>
    <t>　</t>
    <phoneticPr fontId="5"/>
  </si>
  <si>
    <t>㉚</t>
    <phoneticPr fontId="48"/>
  </si>
  <si>
    <t>㉙</t>
    <phoneticPr fontId="5"/>
  </si>
  <si>
    <t>÷３月初日の利用子ども数</t>
    <phoneticPr fontId="7"/>
  </si>
  <si>
    <t>㉖</t>
    <phoneticPr fontId="5"/>
  </si>
  <si>
    <t>÷３月初日の利用子ども数</t>
    <phoneticPr fontId="7"/>
  </si>
  <si>
    <t>÷３月初日の利用子ども数</t>
    <phoneticPr fontId="7"/>
  </si>
  <si>
    <t>※加算額は、高齢者者等の年間総雇用時間数を基に区分
※３月初日の利用子どもの単価に加算</t>
    <phoneticPr fontId="5"/>
  </si>
  <si>
    <t>㉘</t>
    <phoneticPr fontId="5"/>
  </si>
  <si>
    <t>㉗</t>
    <phoneticPr fontId="7"/>
  </si>
  <si>
    <t>㉕</t>
    <phoneticPr fontId="5"/>
  </si>
  <si>
    <t>人数Ｂ</t>
    <phoneticPr fontId="5"/>
  </si>
  <si>
    <t>×</t>
    <phoneticPr fontId="5"/>
  </si>
  <si>
    <t>・処遇改善等加算Ⅱ－②</t>
    <phoneticPr fontId="7"/>
  </si>
  <si>
    <t>人数Ａ</t>
    <phoneticPr fontId="5"/>
  </si>
  <si>
    <t>×</t>
    <phoneticPr fontId="5"/>
  </si>
  <si>
    <t>・処遇改善等加算Ⅱ－①</t>
    <phoneticPr fontId="7"/>
  </si>
  <si>
    <t>㉔</t>
    <phoneticPr fontId="5"/>
  </si>
  <si>
    <t>÷各月初日の利用子ども数</t>
    <phoneticPr fontId="5"/>
  </si>
  <si>
    <t>）</t>
    <phoneticPr fontId="5"/>
  </si>
  <si>
    <t>＋</t>
    <phoneticPr fontId="5"/>
  </si>
  <si>
    <t>（</t>
    <phoneticPr fontId="5"/>
  </si>
  <si>
    <t>※各月初日の利用子どもの単価に加算</t>
    <phoneticPr fontId="7"/>
  </si>
  <si>
    <t>基本額</t>
    <phoneticPr fontId="5"/>
  </si>
  <si>
    <t>㉓</t>
    <phoneticPr fontId="48"/>
  </si>
  <si>
    <t>÷各月初日の利用子ども数</t>
    <phoneticPr fontId="5"/>
  </si>
  <si>
    <t>）</t>
    <phoneticPr fontId="5"/>
  </si>
  <si>
    <t>＋</t>
    <phoneticPr fontId="5"/>
  </si>
  <si>
    <t>※各月初日の利用子どもの単価に加算</t>
    <phoneticPr fontId="7"/>
  </si>
  <si>
    <t>㉒</t>
    <phoneticPr fontId="5"/>
  </si>
  <si>
    <t>÷各月初日の利用子ども数</t>
    <phoneticPr fontId="5"/>
  </si>
  <si>
    <t>㉑</t>
    <phoneticPr fontId="5"/>
  </si>
  <si>
    <t>Ｂ</t>
    <phoneticPr fontId="5"/>
  </si>
  <si>
    <t>＋</t>
    <phoneticPr fontId="5"/>
  </si>
  <si>
    <t>Ａ</t>
    <phoneticPr fontId="5"/>
  </si>
  <si>
    <t>⑳</t>
    <phoneticPr fontId="5"/>
  </si>
  <si>
    <t>÷各月初日の利用子ども数</t>
    <phoneticPr fontId="5"/>
  </si>
  <si>
    <t>（</t>
    <phoneticPr fontId="5"/>
  </si>
  <si>
    <t>⑲</t>
    <phoneticPr fontId="7"/>
  </si>
  <si>
    <t>⑱</t>
    <phoneticPr fontId="7"/>
  </si>
  <si>
    <r>
      <t>'</t>
    </r>
    <r>
      <rPr>
        <sz val="11"/>
        <color theme="1"/>
        <rFont val="ＭＳ Ｐゴシック"/>
        <family val="3"/>
        <charset val="128"/>
      </rPr>
      <t>幼稚園</t>
    </r>
    <r>
      <rPr>
        <sz val="11"/>
        <color theme="1"/>
        <rFont val="Verdana"/>
        <family val="2"/>
      </rPr>
      <t xml:space="preserve"> </t>
    </r>
    <r>
      <rPr>
        <sz val="11"/>
        <color theme="1"/>
        <rFont val="ＭＳ Ｐゴシック"/>
        <family val="3"/>
        <charset val="128"/>
      </rPr>
      <t>本単価表</t>
    </r>
    <r>
      <rPr>
        <sz val="11"/>
        <color indexed="8"/>
        <rFont val="Verdana"/>
        <family val="2"/>
      </rPr>
      <t>'!F</t>
    </r>
    <phoneticPr fontId="7"/>
  </si>
  <si>
    <t>（※）</t>
    <phoneticPr fontId="7"/>
  </si>
  <si>
    <t>基本額</t>
    <rPh sb="0" eb="3">
      <t>キホンガク</t>
    </rPh>
    <phoneticPr fontId="7"/>
  </si>
  <si>
    <t>那珂川市</t>
    <rPh sb="3" eb="4">
      <t>シ</t>
    </rPh>
    <phoneticPr fontId="5"/>
  </si>
  <si>
    <t>副食費徴収免除加算に対応</t>
    <rPh sb="0" eb="3">
      <t>フクショクヒ</t>
    </rPh>
    <rPh sb="3" eb="5">
      <t>チョウシュウ</t>
    </rPh>
    <rPh sb="5" eb="7">
      <t>メンジョ</t>
    </rPh>
    <rPh sb="7" eb="9">
      <t>カサン</t>
    </rPh>
    <rPh sb="10" eb="12">
      <t>タイオウ</t>
    </rPh>
    <phoneticPr fontId="5"/>
  </si>
  <si>
    <t>上行で「あり」を選択した場合に、当該月の副食費徴収免除対象子どもの人数を記入してください</t>
    <rPh sb="23" eb="25">
      <t>チョウシュウ</t>
    </rPh>
    <phoneticPr fontId="7"/>
  </si>
  <si>
    <r>
      <t>　利用する子ども</t>
    </r>
    <r>
      <rPr>
        <vertAlign val="superscript"/>
        <sz val="10"/>
        <rFont val="HGｺﾞｼｯｸM"/>
        <family val="3"/>
        <charset val="128"/>
      </rPr>
      <t>※</t>
    </r>
    <r>
      <rPr>
        <sz val="11"/>
        <rFont val="HGｺﾞｼｯｸM"/>
        <family val="3"/>
        <charset val="128"/>
      </rPr>
      <t>の全てに副食の全てを提供する日（給食実施日）があり、かつ、利用する子どもに副食徴収免除対象子どもがいる場合は「あり」を選択</t>
    </r>
    <rPh sb="1" eb="3">
      <t>リヨウ</t>
    </rPh>
    <rPh sb="5" eb="6">
      <t>コ</t>
    </rPh>
    <rPh sb="10" eb="11">
      <t>スベ</t>
    </rPh>
    <rPh sb="13" eb="15">
      <t>フクショク</t>
    </rPh>
    <rPh sb="16" eb="17">
      <t>スベ</t>
    </rPh>
    <rPh sb="19" eb="21">
      <t>テイキョウ</t>
    </rPh>
    <rPh sb="23" eb="24">
      <t>ヒ</t>
    </rPh>
    <rPh sb="25" eb="27">
      <t>キュウショク</t>
    </rPh>
    <rPh sb="27" eb="30">
      <t>ジッシビ</t>
    </rPh>
    <rPh sb="38" eb="40">
      <t>リヨウ</t>
    </rPh>
    <rPh sb="42" eb="43">
      <t>コ</t>
    </rPh>
    <rPh sb="46" eb="48">
      <t>フクショク</t>
    </rPh>
    <rPh sb="48" eb="50">
      <t>チョウシュウ</t>
    </rPh>
    <rPh sb="50" eb="52">
      <t>メンジョ</t>
    </rPh>
    <rPh sb="52" eb="54">
      <t>タイショウ</t>
    </rPh>
    <rPh sb="54" eb="55">
      <t>コ</t>
    </rPh>
    <rPh sb="60" eb="62">
      <t>バアイ</t>
    </rPh>
    <rPh sb="68" eb="70">
      <t>センタク</t>
    </rPh>
    <phoneticPr fontId="5"/>
  </si>
  <si>
    <t>特定教育・保育施設等運営基準第13条第４項第３号ロの(１)又は(２)に規定する第３子以降の子ども（①の子どもを除く。）</t>
    <phoneticPr fontId="7"/>
  </si>
  <si>
    <t>特定教育・保育施設及び特定地域型保育事業並びに特定子ども・子育て支援施設等の運営に関する基準（平成26年内閣府令第39条。以下「特定教育・保育施設等運営基準」という。）第13条第４項第３号イの(１)又は(２)に規定する年収360万円未満相当世帯に属する子ども</t>
    <phoneticPr fontId="7"/>
  </si>
  <si>
    <t>保護者及び当該保護者と同一の世帯に属する者が子ども・子育て支援法施行令（平成26年政令第213号）第15条の３第２項に規定する市町村民税を課税されない者に準ずる者である子ども</t>
    <rPh sb="0" eb="3">
      <t>ホゴシャ</t>
    </rPh>
    <rPh sb="22" eb="23">
      <t>コ</t>
    </rPh>
    <rPh sb="26" eb="28">
      <t>コソダ</t>
    </rPh>
    <rPh sb="29" eb="31">
      <t>シエン</t>
    </rPh>
    <rPh sb="31" eb="32">
      <t>ホウ</t>
    </rPh>
    <rPh sb="32" eb="34">
      <t>セコウ</t>
    </rPh>
    <rPh sb="34" eb="35">
      <t>レイ</t>
    </rPh>
    <rPh sb="36" eb="38">
      <t>ヘイセイ</t>
    </rPh>
    <rPh sb="40" eb="41">
      <t>ネン</t>
    </rPh>
    <rPh sb="41" eb="43">
      <t>セイレイ</t>
    </rPh>
    <rPh sb="43" eb="44">
      <t>ダイ</t>
    </rPh>
    <rPh sb="47" eb="48">
      <t>ゴウ</t>
    </rPh>
    <rPh sb="49" eb="50">
      <t>ダイ</t>
    </rPh>
    <rPh sb="52" eb="53">
      <t>ジョウ</t>
    </rPh>
    <rPh sb="55" eb="56">
      <t>ダイ</t>
    </rPh>
    <rPh sb="57" eb="58">
      <t>コウ</t>
    </rPh>
    <rPh sb="59" eb="61">
      <t>キテイ</t>
    </rPh>
    <rPh sb="63" eb="66">
      <t>シチョウソン</t>
    </rPh>
    <rPh sb="66" eb="67">
      <t>ミン</t>
    </rPh>
    <rPh sb="67" eb="68">
      <t>ゼイ</t>
    </rPh>
    <rPh sb="69" eb="71">
      <t>カゼイ</t>
    </rPh>
    <rPh sb="75" eb="76">
      <t>シャ</t>
    </rPh>
    <rPh sb="77" eb="78">
      <t>ジュン</t>
    </rPh>
    <rPh sb="80" eb="81">
      <t>モノ</t>
    </rPh>
    <rPh sb="84" eb="85">
      <t>コ</t>
    </rPh>
    <phoneticPr fontId="7"/>
  </si>
  <si>
    <t>※副食費徴収免除加算対象子どもの１人当たり単価については、左記園児１人当たりの金額に当該加算額を加えた額となります。</t>
    <rPh sb="1" eb="4">
      <t>フクショクヒ</t>
    </rPh>
    <rPh sb="4" eb="6">
      <t>チョウシュウ</t>
    </rPh>
    <rPh sb="6" eb="8">
      <t>メンジョ</t>
    </rPh>
    <rPh sb="8" eb="10">
      <t>カサン</t>
    </rPh>
    <rPh sb="10" eb="12">
      <t>タイショウ</t>
    </rPh>
    <rPh sb="12" eb="13">
      <t>コ</t>
    </rPh>
    <rPh sb="17" eb="18">
      <t>ニン</t>
    </rPh>
    <rPh sb="18" eb="19">
      <t>ア</t>
    </rPh>
    <rPh sb="21" eb="23">
      <t>タンカ</t>
    </rPh>
    <rPh sb="29" eb="31">
      <t>サキ</t>
    </rPh>
    <rPh sb="31" eb="33">
      <t>エンジ</t>
    </rPh>
    <rPh sb="34" eb="35">
      <t>ニン</t>
    </rPh>
    <rPh sb="35" eb="36">
      <t>ア</t>
    </rPh>
    <rPh sb="39" eb="41">
      <t>キンガク</t>
    </rPh>
    <rPh sb="42" eb="44">
      <t>トウガイ</t>
    </rPh>
    <rPh sb="44" eb="47">
      <t>カサンガク</t>
    </rPh>
    <rPh sb="48" eb="49">
      <t>クワ</t>
    </rPh>
    <rPh sb="51" eb="52">
      <t>ガク</t>
    </rPh>
    <phoneticPr fontId="5"/>
  </si>
  <si>
    <t>2019.10.9</t>
    <phoneticPr fontId="7"/>
  </si>
  <si>
    <r>
      <rPr>
        <sz val="11"/>
        <color indexed="8"/>
        <rFont val="HGｺﾞｼｯｸM"/>
        <family val="3"/>
        <charset val="128"/>
      </rPr>
      <t>３歳児加算なし、満４歳児加算ありの場合</t>
    </r>
    <r>
      <rPr>
        <sz val="11"/>
        <color theme="1"/>
        <rFont val="ＭＳ Ｐゴシック"/>
        <family val="2"/>
        <charset val="128"/>
        <scheme val="minor"/>
      </rPr>
      <t/>
    </r>
    <rPh sb="1" eb="3">
      <t>サイジ</t>
    </rPh>
    <rPh sb="3" eb="5">
      <t>カサン</t>
    </rPh>
    <rPh sb="8" eb="9">
      <t>マン</t>
    </rPh>
    <rPh sb="10" eb="12">
      <t>サイジ</t>
    </rPh>
    <rPh sb="12" eb="14">
      <t>カサン</t>
    </rPh>
    <rPh sb="17" eb="19">
      <t>バアイ</t>
    </rPh>
    <phoneticPr fontId="7"/>
  </si>
  <si>
    <t>Ｖｅｒ．３．４．１（令和元年１０月１日時点版）</t>
    <rPh sb="10" eb="12">
      <t>レイワ</t>
    </rPh>
    <rPh sb="12" eb="13">
      <t>ガン</t>
    </rPh>
    <phoneticPr fontId="7"/>
  </si>
  <si>
    <t>2019.10.18</t>
    <phoneticPr fontId="5"/>
  </si>
  <si>
    <t>Ver.3.4.1 チーム保育加配加算の計算式を修正</t>
    <rPh sb="13" eb="15">
      <t>ホイク</t>
    </rPh>
    <rPh sb="15" eb="17">
      <t>カハイ</t>
    </rPh>
    <rPh sb="17" eb="19">
      <t>カサン</t>
    </rPh>
    <rPh sb="20" eb="23">
      <t>ケイサンシキ</t>
    </rPh>
    <rPh sb="24" eb="26">
      <t>シュウセイ</t>
    </rPh>
    <phoneticPr fontId="5"/>
  </si>
  <si>
    <t>加配可能人数の範囲内で、留意事項通知７（１）注２を参照の上、選択。</t>
    <rPh sb="0" eb="2">
      <t>カハイ</t>
    </rPh>
    <rPh sb="2" eb="4">
      <t>カノウ</t>
    </rPh>
    <rPh sb="4" eb="6">
      <t>ニンズウ</t>
    </rPh>
    <rPh sb="7" eb="10">
      <t>ハンイナイ</t>
    </rPh>
    <rPh sb="12" eb="14">
      <t>リュウイ</t>
    </rPh>
    <rPh sb="14" eb="16">
      <t>ジコウ</t>
    </rPh>
    <rPh sb="16" eb="18">
      <t>ツウチ</t>
    </rPh>
    <rPh sb="22" eb="23">
      <t>チュウ</t>
    </rPh>
    <rPh sb="25" eb="27">
      <t>サンショウ</t>
    </rPh>
    <rPh sb="28" eb="29">
      <t>ウエ</t>
    </rPh>
    <rPh sb="30" eb="32">
      <t>センタク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</si>
</sst>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Red]&quot;¥&quot;\-#,##0"/>
    <numFmt numFmtId="176" formatCode="#,##0;&quot;▲ &quot;#,##0"/>
    <numFmt numFmtId="177" formatCode="\(#,##0\)"/>
    <numFmt numFmtId="178" formatCode="#,##0\×&quot;加&quot;&quot;算&quot;&quot;率&quot;"/>
    <numFmt numFmtId="179" formatCode="\(#,##0\×&quot;加&quot;&quot;算&quot;&quot;率&quot;\)"/>
    <numFmt numFmtId="180" formatCode="#,##0&quot;×週当たり実施日数&quot;"/>
    <numFmt numFmtId="181" formatCode="#,##0\×&quot;週&quot;&quot;当&quot;&quot;た&quot;&quot;り&quot;&quot;実&quot;&quot;施&quot;&quot;日&quot;&quot;数&quot;\×&quot;加&quot;&quot;算&quot;&quot;率&quot;"/>
    <numFmt numFmtId="182" formatCode="&quot;×&quot;#\ ?/100"/>
    <numFmt numFmtId="183" formatCode="#,##0&quot;×加配人数&quot;"/>
    <numFmt numFmtId="184" formatCode="#,##0&quot;×加算率×加配人数&quot;"/>
    <numFmt numFmtId="185" formatCode="&quot;（&quot;#,##0"/>
    <numFmt numFmtId="186" formatCode="&quot;＋&quot;#,##0\×&quot;加&quot;&quot;算&quot;&quot;率&quot;\)&quot;×人数&quot;"/>
    <numFmt numFmtId="187" formatCode="#,##0&quot;×加算率&quot;"/>
    <numFmt numFmtId="188" formatCode="#,##0&quot;÷３月初日の利用子ども数&quot;"/>
    <numFmt numFmtId="189" formatCode="#,##0&quot;（限度額）÷３月初日の利用子ども数&quot;"/>
    <numFmt numFmtId="190" formatCode="#,##0&quot;円&quot;"/>
    <numFmt numFmtId="191" formatCode="#,##0&quot;人&quot;"/>
    <numFmt numFmtId="192" formatCode="#,##0.0&quot;人&quot;"/>
    <numFmt numFmtId="193" formatCode="#,##0%;&quot;▲ &quot;#,##0%"/>
    <numFmt numFmtId="194" formatCode="#,##0&quot;円/人&quot;"/>
    <numFmt numFmtId="195" formatCode="&quot;チーム保育加配加算（上限：&quot;0&quot;人）&quot;"/>
    <numFmt numFmtId="196" formatCode="&quot;チーム保育外必要教員数合計：&quot;#,##0&quot;人&quot;"/>
    <numFmt numFmtId="197" formatCode="#,##0&quot;:1&quot;"/>
    <numFmt numFmtId="198" formatCode="&quot;チーム保育外必要教員数（３歳児＋満３歳児）：&quot;#,##0.0&quot;人&quot;"/>
    <numFmt numFmtId="199" formatCode="&quot;チーム保育外必要教員数（５歳児＋４歳児）：&quot;#,##0.0&quot;人&quot;"/>
    <numFmt numFmtId="200" formatCode="#,##0&quot;日&quot;"/>
    <numFmt numFmtId="201" formatCode="#,##0.0&quot;人&quot;_ "/>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明朝"/>
      <family val="3"/>
      <charset val="128"/>
    </font>
    <font>
      <sz val="6"/>
      <name val="明朝"/>
      <family val="3"/>
      <charset val="128"/>
    </font>
    <font>
      <sz val="11"/>
      <name val="HGｺﾞｼｯｸM"/>
      <family val="3"/>
      <charset val="128"/>
    </font>
    <font>
      <sz val="10"/>
      <name val="HGｺﾞｼｯｸM"/>
      <family val="3"/>
      <charset val="128"/>
    </font>
    <font>
      <sz val="11"/>
      <name val="ＭＳ Ｐゴシック"/>
      <family val="3"/>
      <charset val="128"/>
    </font>
    <font>
      <sz val="11"/>
      <name val="明朝"/>
      <family val="3"/>
      <charset val="128"/>
    </font>
    <font>
      <sz val="12"/>
      <name val="明朝"/>
      <family val="3"/>
      <charset val="128"/>
    </font>
    <font>
      <sz val="6"/>
      <name val="ＭＳ Ｐゴシック"/>
      <family val="3"/>
      <charset val="128"/>
    </font>
    <font>
      <sz val="8"/>
      <name val="HGｺﾞｼｯｸM"/>
      <family val="3"/>
      <charset val="128"/>
    </font>
    <font>
      <sz val="6"/>
      <name val="HGｺﾞｼｯｸM"/>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vertAlign val="superscript"/>
      <sz val="11"/>
      <name val="HGｺﾞｼｯｸM"/>
      <family val="3"/>
      <charset val="128"/>
    </font>
    <font>
      <sz val="11"/>
      <name val="ＤＦ特太ゴシック体"/>
      <family val="3"/>
      <charset val="128"/>
    </font>
    <font>
      <sz val="7"/>
      <name val="HGｺﾞｼｯｸM"/>
      <family val="3"/>
      <charset val="128"/>
    </font>
    <font>
      <sz val="9"/>
      <name val="HGｺﾞｼｯｸM"/>
      <family val="3"/>
      <charset val="128"/>
    </font>
    <font>
      <vertAlign val="superscript"/>
      <sz val="10"/>
      <name val="HGｺﾞｼｯｸM"/>
      <family val="3"/>
      <charset val="128"/>
    </font>
    <font>
      <b/>
      <sz val="16"/>
      <name val="ＤＨＰ特太ゴシック体"/>
      <family val="3"/>
      <charset val="128"/>
    </font>
    <font>
      <sz val="16"/>
      <name val="ＤＨＰ特太ゴシック体"/>
      <family val="3"/>
      <charset val="128"/>
    </font>
    <font>
      <sz val="11"/>
      <color indexed="8"/>
      <name val="HGｺﾞｼｯｸM"/>
      <family val="3"/>
      <charset val="128"/>
    </font>
    <font>
      <sz val="11"/>
      <color indexed="8"/>
      <name val="Verdana"/>
      <family val="2"/>
    </font>
    <font>
      <sz val="11"/>
      <color indexed="8"/>
      <name val="ＭＳ Ｐゴシック"/>
      <family val="3"/>
      <charset val="128"/>
    </font>
    <font>
      <sz val="11"/>
      <name val="Verdana"/>
      <family val="2"/>
    </font>
    <font>
      <sz val="8"/>
      <color indexed="8"/>
      <name val="HGｺﾞｼｯｸM"/>
      <family val="3"/>
      <charset val="128"/>
    </font>
    <font>
      <sz val="11"/>
      <color indexed="8"/>
      <name val="ＭＳ Ｐゴシック"/>
      <family val="3"/>
      <charset val="128"/>
    </font>
    <font>
      <b/>
      <sz val="11"/>
      <color indexed="8"/>
      <name val="HGｺﾞｼｯｸM"/>
      <family val="3"/>
      <charset val="128"/>
    </font>
    <font>
      <b/>
      <sz val="11"/>
      <color indexed="8"/>
      <name val="Verdana"/>
      <family val="2"/>
    </font>
    <font>
      <sz val="11"/>
      <color theme="1"/>
      <name val="ＭＳ Ｐゴシック"/>
      <family val="3"/>
      <charset val="128"/>
      <scheme val="minor"/>
    </font>
    <font>
      <sz val="11"/>
      <color rgb="FFFF0000"/>
      <name val="HGｺﾞｼｯｸM"/>
      <family val="3"/>
      <charset val="128"/>
    </font>
    <font>
      <sz val="11"/>
      <color theme="1"/>
      <name val="HGｺﾞｼｯｸM"/>
      <family val="3"/>
      <charset val="128"/>
    </font>
    <font>
      <sz val="10"/>
      <color theme="1"/>
      <name val="HGｺﾞｼｯｸM"/>
      <family val="3"/>
      <charset val="128"/>
    </font>
    <font>
      <b/>
      <sz val="11"/>
      <color rgb="FFFF0000"/>
      <name val="HGｺﾞｼｯｸM"/>
      <family val="3"/>
      <charset val="128"/>
    </font>
    <font>
      <b/>
      <sz val="11"/>
      <color rgb="FFFF0000"/>
      <name val="ＤＦ特太ゴシック体"/>
      <family val="3"/>
      <charset val="128"/>
    </font>
    <font>
      <sz val="11"/>
      <color theme="1"/>
      <name val="Verdana"/>
      <family val="2"/>
    </font>
    <font>
      <sz val="11"/>
      <color theme="1"/>
      <name val="ＭＳ Ｐゴシック"/>
      <family val="3"/>
      <charset val="128"/>
    </font>
    <font>
      <sz val="11"/>
      <color rgb="FFFF0000"/>
      <name val="Verdana"/>
      <family val="2"/>
    </font>
    <font>
      <b/>
      <sz val="11"/>
      <color theme="1"/>
      <name val="Verdana"/>
      <family val="2"/>
    </font>
    <font>
      <sz val="11"/>
      <color rgb="FF0000FF"/>
      <name val="Verdana"/>
      <family val="2"/>
    </font>
    <font>
      <sz val="11"/>
      <name val="ＭＳ Ｐゴシック"/>
      <family val="3"/>
      <charset val="128"/>
      <scheme val="minor"/>
    </font>
    <font>
      <sz val="8"/>
      <color theme="1"/>
      <name val="Verdana"/>
      <family val="2"/>
    </font>
    <font>
      <sz val="6"/>
      <name val="ＭＳ Ｐゴシック"/>
      <family val="3"/>
      <charset val="128"/>
      <scheme val="minor"/>
    </font>
    <font>
      <sz val="6"/>
      <name val="ＭＳ Ｐゴシック"/>
      <family val="2"/>
      <charset val="128"/>
      <scheme val="minor"/>
    </font>
    <font>
      <b/>
      <sz val="16"/>
      <name val="HGｺﾞｼｯｸM"/>
      <family val="3"/>
      <charset val="128"/>
    </font>
    <font>
      <sz val="11"/>
      <name val="ＭＳ Ｐゴシック"/>
      <family val="2"/>
      <charset val="128"/>
      <scheme val="minor"/>
    </font>
    <font>
      <sz val="11"/>
      <color rgb="FFFF0000"/>
      <name val="明朝"/>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rgb="FF92D050"/>
        <bgColor indexed="64"/>
      </patternFill>
    </fill>
    <fill>
      <patternFill patternType="solid">
        <fgColor rgb="FFFF99CC"/>
        <bgColor indexed="64"/>
      </patternFill>
    </fill>
    <fill>
      <patternFill patternType="solid">
        <fgColor theme="3" tint="0.79998168889431442"/>
        <bgColor indexed="64"/>
      </patternFill>
    </fill>
    <fill>
      <patternFill patternType="solid">
        <fgColor rgb="FFFF99FF"/>
        <bgColor indexed="64"/>
      </patternFill>
    </fill>
  </fills>
  <borders count="122">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right/>
      <top/>
      <bottom style="thick">
        <color rgb="FFFF0000"/>
      </bottom>
      <diagonal/>
    </border>
    <border>
      <left style="thin">
        <color indexed="64"/>
      </left>
      <right style="thin">
        <color indexed="64"/>
      </right>
      <top style="thin">
        <color indexed="64"/>
      </top>
      <bottom style="thick">
        <color rgb="FFFF0000"/>
      </bottom>
      <diagonal/>
    </border>
    <border>
      <left style="thick">
        <color rgb="FF0000FF"/>
      </left>
      <right style="thick">
        <color rgb="FF0000FF"/>
      </right>
      <top style="thick">
        <color rgb="FF0000FF"/>
      </top>
      <bottom style="thick">
        <color rgb="FF0000FF"/>
      </bottom>
      <diagonal/>
    </border>
    <border>
      <left style="thin">
        <color indexed="64"/>
      </left>
      <right style="thin">
        <color indexed="64"/>
      </right>
      <top style="thick">
        <color rgb="FF0000FF"/>
      </top>
      <bottom style="thin">
        <color indexed="64"/>
      </bottom>
      <diagonal/>
    </border>
    <border>
      <left style="thick">
        <color rgb="FF0000FF"/>
      </left>
      <right style="thick">
        <color rgb="FF0000FF"/>
      </right>
      <top style="thin">
        <color indexed="64"/>
      </top>
      <bottom style="thick">
        <color rgb="FF0000FF"/>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ck">
        <color rgb="FF0000FF"/>
      </top>
      <bottom/>
      <diagonal/>
    </border>
    <border>
      <left style="thick">
        <color rgb="FFFF0000"/>
      </left>
      <right style="thick">
        <color rgb="FFFF0000"/>
      </right>
      <top style="thick">
        <color rgb="FFFF0000"/>
      </top>
      <bottom/>
      <diagonal/>
    </border>
    <border>
      <left style="thick">
        <color rgb="FFFF0000"/>
      </left>
      <right style="thick">
        <color rgb="FFFF0000"/>
      </right>
      <top style="thick">
        <color rgb="FFFF0000"/>
      </top>
      <bottom style="thick">
        <color rgb="FFFF0000"/>
      </bottom>
      <diagonal/>
    </border>
    <border>
      <left style="thick">
        <color rgb="FF0000FF"/>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medium">
        <color indexed="64"/>
      </left>
      <right/>
      <top style="thick">
        <color rgb="FFFF0000"/>
      </top>
      <bottom style="thick">
        <color rgb="FFFF0000"/>
      </bottom>
      <diagonal/>
    </border>
    <border>
      <left/>
      <right style="medium">
        <color indexed="64"/>
      </right>
      <top style="thick">
        <color rgb="FFFF0000"/>
      </top>
      <bottom style="thick">
        <color rgb="FFFF0000"/>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style="thin">
        <color indexed="64"/>
      </top>
      <bottom style="thin">
        <color indexed="64"/>
      </bottom>
      <diagonal/>
    </border>
    <border>
      <left style="thick">
        <color rgb="FF0000FF"/>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right style="thick">
        <color rgb="FF0000FF"/>
      </right>
      <top style="thin">
        <color indexed="64"/>
      </top>
      <bottom style="medium">
        <color indexed="64"/>
      </bottom>
      <diagonal/>
    </border>
    <border>
      <left style="medium">
        <color indexed="64"/>
      </left>
      <right style="thin">
        <color indexed="64"/>
      </right>
      <top style="medium">
        <color indexed="64"/>
      </top>
      <bottom style="thick">
        <color rgb="FF0000FF"/>
      </bottom>
      <diagonal/>
    </border>
    <border>
      <left style="thin">
        <color indexed="64"/>
      </left>
      <right style="thin">
        <color indexed="64"/>
      </right>
      <top style="medium">
        <color indexed="64"/>
      </top>
      <bottom style="thick">
        <color rgb="FF0000FF"/>
      </bottom>
      <diagonal/>
    </border>
    <border>
      <left style="double">
        <color indexed="64"/>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double">
        <color indexed="64"/>
      </right>
      <top style="thick">
        <color rgb="FFFF0000"/>
      </top>
      <bottom style="thick">
        <color rgb="FFFF0000"/>
      </bottom>
      <diagonal/>
    </border>
    <border>
      <left style="thick">
        <color rgb="FF0000FF"/>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ck">
        <color rgb="FFFF0000"/>
      </right>
      <top style="thin">
        <color theme="1"/>
      </top>
      <bottom/>
      <diagonal/>
    </border>
    <border>
      <left style="thick">
        <color rgb="FFFF0000"/>
      </left>
      <right style="thick">
        <color rgb="FFFF0000"/>
      </right>
      <top/>
      <bottom style="thick">
        <color rgb="FFFF0000"/>
      </bottom>
      <diagonal/>
    </border>
  </borders>
  <cellStyleXfs count="48">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38" fontId="10" fillId="0" borderId="0" applyFont="0" applyFill="0" applyBorder="0" applyAlignment="0" applyProtection="0"/>
    <xf numFmtId="38" fontId="6" fillId="0" borderId="0" applyFont="0" applyFill="0" applyBorder="0" applyAlignment="0" applyProtection="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6" fontId="10" fillId="0" borderId="0" applyFont="0" applyFill="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6" fillId="0" borderId="0"/>
    <xf numFmtId="0" fontId="6" fillId="0" borderId="0"/>
    <xf numFmtId="0" fontId="12" fillId="0" borderId="0"/>
    <xf numFmtId="0" fontId="12" fillId="0" borderId="0"/>
    <xf numFmtId="0" fontId="6" fillId="0" borderId="0"/>
    <xf numFmtId="0" fontId="10" fillId="0" borderId="0"/>
    <xf numFmtId="0" fontId="12" fillId="0" borderId="0"/>
    <xf numFmtId="0" fontId="10" fillId="0" borderId="0">
      <alignment vertical="center"/>
    </xf>
    <xf numFmtId="0" fontId="34" fillId="0" borderId="0">
      <alignment vertical="center"/>
    </xf>
    <xf numFmtId="0" fontId="11"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cellStyleXfs>
  <cellXfs count="746">
    <xf numFmtId="0" fontId="0" fillId="0" borderId="0" xfId="0">
      <alignment vertical="center"/>
    </xf>
    <xf numFmtId="0" fontId="8" fillId="0" borderId="0" xfId="26" applyFont="1"/>
    <xf numFmtId="0" fontId="16" fillId="0" borderId="0" xfId="26" applyFont="1" applyAlignment="1">
      <alignment vertical="center"/>
    </xf>
    <xf numFmtId="0" fontId="18" fillId="0" borderId="0" xfId="26" applyFont="1" applyBorder="1" applyAlignment="1">
      <alignment horizontal="left"/>
    </xf>
    <xf numFmtId="190" fontId="17" fillId="0" borderId="0" xfId="26" applyNumberFormat="1" applyFont="1" applyBorder="1" applyAlignment="1">
      <alignment horizontal="center"/>
    </xf>
    <xf numFmtId="0" fontId="36" fillId="0" borderId="0" xfId="26" applyFont="1"/>
    <xf numFmtId="0" fontId="8" fillId="0" borderId="0" xfId="26" applyFont="1" applyFill="1"/>
    <xf numFmtId="0" fontId="8" fillId="0" borderId="0" xfId="26" applyFont="1" applyFill="1" applyAlignment="1"/>
    <xf numFmtId="0" fontId="9" fillId="0" borderId="0" xfId="26" applyFont="1"/>
    <xf numFmtId="0" fontId="38" fillId="0" borderId="0" xfId="26" applyFont="1"/>
    <xf numFmtId="0" fontId="8" fillId="3" borderId="0" xfId="26" applyFont="1" applyFill="1"/>
    <xf numFmtId="0" fontId="35" fillId="0" borderId="0" xfId="26" applyFont="1" applyFill="1"/>
    <xf numFmtId="0" fontId="14" fillId="0" borderId="0" xfId="26" applyFont="1" applyFill="1" applyAlignment="1"/>
    <xf numFmtId="0" fontId="8" fillId="0" borderId="0" xfId="26" applyFont="1" applyAlignment="1">
      <alignment horizontal="left"/>
    </xf>
    <xf numFmtId="0" fontId="8" fillId="0" borderId="0" xfId="26" applyFont="1" applyAlignment="1">
      <alignment vertical="top" wrapText="1"/>
    </xf>
    <xf numFmtId="0" fontId="35" fillId="0" borderId="0" xfId="26" applyFont="1" applyAlignment="1"/>
    <xf numFmtId="0" fontId="35" fillId="0" borderId="0" xfId="26" applyFont="1"/>
    <xf numFmtId="0" fontId="37" fillId="0" borderId="0" xfId="14" applyFont="1">
      <alignment vertical="center"/>
    </xf>
    <xf numFmtId="0" fontId="8" fillId="0" borderId="0" xfId="26" applyFont="1" applyFill="1" applyAlignment="1">
      <alignment vertical="center"/>
    </xf>
    <xf numFmtId="0" fontId="39" fillId="0" borderId="0" xfId="26" applyFont="1" applyFill="1" applyBorder="1" applyAlignment="1">
      <alignment vertical="center"/>
    </xf>
    <xf numFmtId="0" fontId="8" fillId="3" borderId="0" xfId="26" applyFont="1" applyFill="1" applyAlignment="1">
      <alignment vertical="center"/>
    </xf>
    <xf numFmtId="0" fontId="8" fillId="0" borderId="0" xfId="26" applyFont="1" applyAlignment="1"/>
    <xf numFmtId="191" fontId="8" fillId="0" borderId="0" xfId="26" applyNumberFormat="1" applyFont="1"/>
    <xf numFmtId="0" fontId="8" fillId="0" borderId="0" xfId="26" applyFont="1" applyBorder="1" applyAlignment="1"/>
    <xf numFmtId="0" fontId="8" fillId="0" borderId="0" xfId="26" applyFont="1" applyBorder="1"/>
    <xf numFmtId="191" fontId="8" fillId="0" borderId="0" xfId="26" applyNumberFormat="1" applyFont="1" applyBorder="1" applyAlignment="1">
      <alignment horizontal="left" vertical="center"/>
    </xf>
    <xf numFmtId="191" fontId="8" fillId="0" borderId="0" xfId="26" applyNumberFormat="1" applyFont="1" applyBorder="1" applyAlignment="1">
      <alignment horizontal="center" vertical="center"/>
    </xf>
    <xf numFmtId="191" fontId="37" fillId="0" borderId="0" xfId="37" applyNumberFormat="1" applyFont="1" applyFill="1" applyBorder="1" applyAlignment="1">
      <alignment horizontal="center" vertical="center"/>
    </xf>
    <xf numFmtId="0" fontId="9" fillId="0" borderId="0" xfId="26" applyFont="1" applyBorder="1" applyAlignment="1">
      <alignment horizontal="center" shrinkToFit="1"/>
    </xf>
    <xf numFmtId="0" fontId="8" fillId="0" borderId="25" xfId="26" applyFont="1" applyBorder="1"/>
    <xf numFmtId="0" fontId="8" fillId="0" borderId="26" xfId="26" applyFont="1" applyBorder="1"/>
    <xf numFmtId="0" fontId="8" fillId="0" borderId="27" xfId="26" applyFont="1" applyBorder="1"/>
    <xf numFmtId="0" fontId="8" fillId="0" borderId="28" xfId="26" applyFont="1" applyBorder="1"/>
    <xf numFmtId="0" fontId="8" fillId="0" borderId="29" xfId="26" applyFont="1" applyBorder="1"/>
    <xf numFmtId="0" fontId="8" fillId="0" borderId="30" xfId="26" applyFont="1" applyBorder="1"/>
    <xf numFmtId="0" fontId="8" fillId="0" borderId="7" xfId="26" applyFont="1" applyBorder="1"/>
    <xf numFmtId="0" fontId="8" fillId="0" borderId="31" xfId="26" applyFont="1" applyBorder="1"/>
    <xf numFmtId="0" fontId="8" fillId="0" borderId="32" xfId="26" applyFont="1" applyBorder="1"/>
    <xf numFmtId="0" fontId="8" fillId="0" borderId="33" xfId="26" applyFont="1" applyBorder="1"/>
    <xf numFmtId="0" fontId="8" fillId="0" borderId="34" xfId="26" applyFont="1" applyBorder="1"/>
    <xf numFmtId="0" fontId="8" fillId="0" borderId="0" xfId="26" applyFont="1" applyBorder="1" applyAlignment="1">
      <alignment horizontal="distributed"/>
    </xf>
    <xf numFmtId="0" fontId="9" fillId="0" borderId="0" xfId="26" applyFont="1" applyAlignment="1">
      <alignment vertical="top"/>
    </xf>
    <xf numFmtId="0" fontId="8" fillId="0" borderId="35" xfId="26" applyFont="1" applyBorder="1"/>
    <xf numFmtId="0" fontId="8" fillId="0" borderId="36" xfId="26" applyFont="1" applyBorder="1"/>
    <xf numFmtId="0" fontId="8" fillId="0" borderId="37" xfId="26" applyFont="1" applyBorder="1"/>
    <xf numFmtId="0" fontId="8" fillId="0" borderId="38" xfId="26" applyFont="1" applyBorder="1"/>
    <xf numFmtId="0" fontId="8" fillId="0" borderId="39" xfId="26" applyFont="1" applyBorder="1"/>
    <xf numFmtId="0" fontId="8" fillId="0" borderId="40" xfId="26" applyFont="1" applyBorder="1"/>
    <xf numFmtId="0" fontId="8" fillId="0" borderId="41" xfId="26" applyFont="1" applyBorder="1"/>
    <xf numFmtId="0" fontId="8" fillId="0" borderId="42" xfId="26" applyFont="1" applyBorder="1"/>
    <xf numFmtId="0" fontId="24" fillId="0" borderId="0" xfId="26" applyFont="1" applyAlignment="1">
      <alignment vertical="center"/>
    </xf>
    <xf numFmtId="0" fontId="8" fillId="0" borderId="0" xfId="26" applyFont="1" applyAlignment="1">
      <alignment horizontal="right"/>
    </xf>
    <xf numFmtId="0" fontId="40" fillId="0" borderId="0" xfId="36" applyFont="1">
      <alignment vertical="center"/>
    </xf>
    <xf numFmtId="0" fontId="40" fillId="0" borderId="0" xfId="36" applyFont="1" applyFill="1">
      <alignment vertical="center"/>
    </xf>
    <xf numFmtId="0" fontId="40" fillId="4" borderId="0" xfId="36" applyFont="1" applyFill="1">
      <alignment vertical="center"/>
    </xf>
    <xf numFmtId="0" fontId="40" fillId="4" borderId="0" xfId="36" quotePrefix="1" applyNumberFormat="1" applyFont="1" applyFill="1">
      <alignment vertical="center"/>
    </xf>
    <xf numFmtId="0" fontId="26" fillId="4" borderId="0" xfId="36" applyFont="1" applyFill="1">
      <alignment vertical="center"/>
    </xf>
    <xf numFmtId="190" fontId="40" fillId="0" borderId="0" xfId="36" applyNumberFormat="1" applyFont="1" applyFill="1">
      <alignment vertical="center"/>
    </xf>
    <xf numFmtId="190" fontId="40" fillId="0" borderId="0" xfId="36" applyNumberFormat="1" applyFont="1">
      <alignment vertical="center"/>
    </xf>
    <xf numFmtId="0" fontId="41" fillId="0" borderId="0" xfId="36" applyFont="1">
      <alignment vertical="center"/>
    </xf>
    <xf numFmtId="0" fontId="41" fillId="0" borderId="0" xfId="36" applyFont="1" applyAlignment="1">
      <alignment horizontal="right" vertical="center"/>
    </xf>
    <xf numFmtId="190" fontId="40" fillId="0" borderId="6" xfId="36" applyNumberFormat="1" applyFont="1" applyBorder="1">
      <alignment vertical="center"/>
    </xf>
    <xf numFmtId="190" fontId="40" fillId="0" borderId="1" xfId="36" applyNumberFormat="1" applyFont="1" applyBorder="1">
      <alignment vertical="center"/>
    </xf>
    <xf numFmtId="190" fontId="40" fillId="0" borderId="15" xfId="36" applyNumberFormat="1" applyFont="1" applyBorder="1">
      <alignment vertical="center"/>
    </xf>
    <xf numFmtId="190" fontId="41" fillId="0" borderId="0" xfId="36" applyNumberFormat="1" applyFont="1" applyAlignment="1">
      <alignment horizontal="right" vertical="center"/>
    </xf>
    <xf numFmtId="194" fontId="40" fillId="0" borderId="0" xfId="36" applyNumberFormat="1" applyFont="1">
      <alignment vertical="center"/>
    </xf>
    <xf numFmtId="0" fontId="40" fillId="0" borderId="0" xfId="36" applyFont="1" applyAlignment="1">
      <alignment horizontal="right" vertical="center"/>
    </xf>
    <xf numFmtId="0" fontId="40" fillId="0" borderId="2" xfId="36" applyFont="1" applyBorder="1">
      <alignment vertical="center"/>
    </xf>
    <xf numFmtId="190" fontId="40" fillId="0" borderId="20" xfId="36" applyNumberFormat="1" applyFont="1" applyFill="1" applyBorder="1" applyAlignment="1">
      <alignment horizontal="right" vertical="center"/>
    </xf>
    <xf numFmtId="190" fontId="40" fillId="0" borderId="20" xfId="36" applyNumberFormat="1" applyFont="1" applyBorder="1" applyAlignment="1">
      <alignment horizontal="right" vertical="center"/>
    </xf>
    <xf numFmtId="0" fontId="40" fillId="0" borderId="23" xfId="36" applyFont="1" applyBorder="1">
      <alignment vertical="center"/>
    </xf>
    <xf numFmtId="0" fontId="40" fillId="0" borderId="8" xfId="36" applyFont="1" applyBorder="1">
      <alignment vertical="center"/>
    </xf>
    <xf numFmtId="0" fontId="40" fillId="0" borderId="8" xfId="36" applyFont="1" applyBorder="1" applyAlignment="1">
      <alignment horizontal="right" vertical="center"/>
    </xf>
    <xf numFmtId="0" fontId="40" fillId="0" borderId="22" xfId="36" applyFont="1" applyBorder="1">
      <alignment vertical="center"/>
    </xf>
    <xf numFmtId="0" fontId="40" fillId="0" borderId="0" xfId="36" applyFont="1" applyBorder="1">
      <alignment vertical="center"/>
    </xf>
    <xf numFmtId="0" fontId="40" fillId="0" borderId="9" xfId="36" applyFont="1" applyBorder="1">
      <alignment vertical="center"/>
    </xf>
    <xf numFmtId="190" fontId="40" fillId="0" borderId="8" xfId="36" applyNumberFormat="1" applyFont="1" applyBorder="1">
      <alignment vertical="center"/>
    </xf>
    <xf numFmtId="190" fontId="40" fillId="0" borderId="8" xfId="36" applyNumberFormat="1" applyFont="1" applyBorder="1" applyAlignment="1">
      <alignment horizontal="center" vertical="center"/>
    </xf>
    <xf numFmtId="3" fontId="40" fillId="0" borderId="8" xfId="36" applyNumberFormat="1" applyFont="1" applyBorder="1">
      <alignment vertical="center"/>
    </xf>
    <xf numFmtId="0" fontId="40" fillId="0" borderId="7" xfId="36" applyFont="1" applyBorder="1">
      <alignment vertical="center"/>
    </xf>
    <xf numFmtId="3" fontId="40" fillId="0" borderId="0" xfId="36" applyNumberFormat="1" applyFont="1" applyBorder="1">
      <alignment vertical="center"/>
    </xf>
    <xf numFmtId="0" fontId="40" fillId="0" borderId="20" xfId="36" applyFont="1" applyBorder="1" applyAlignment="1">
      <alignment horizontal="right" vertical="center"/>
    </xf>
    <xf numFmtId="0" fontId="40" fillId="5" borderId="0" xfId="36" applyFont="1" applyFill="1">
      <alignment vertical="center"/>
    </xf>
    <xf numFmtId="0" fontId="40" fillId="0" borderId="20" xfId="36" applyFont="1" applyFill="1" applyBorder="1" applyAlignment="1">
      <alignment horizontal="right" vertical="center"/>
    </xf>
    <xf numFmtId="0" fontId="40" fillId="0" borderId="23" xfId="36" applyFont="1" applyFill="1" applyBorder="1">
      <alignment vertical="center"/>
    </xf>
    <xf numFmtId="0" fontId="40" fillId="0" borderId="8" xfId="36" applyFont="1" applyFill="1" applyBorder="1">
      <alignment vertical="center"/>
    </xf>
    <xf numFmtId="0" fontId="40" fillId="0" borderId="8" xfId="36" applyFont="1" applyFill="1" applyBorder="1" applyAlignment="1">
      <alignment horizontal="right" vertical="center"/>
    </xf>
    <xf numFmtId="3" fontId="26" fillId="0" borderId="22" xfId="36" applyNumberFormat="1" applyFont="1" applyFill="1" applyBorder="1">
      <alignment vertical="center"/>
    </xf>
    <xf numFmtId="0" fontId="40" fillId="0" borderId="0" xfId="36" applyFont="1" applyFill="1" applyAlignment="1">
      <alignment horizontal="right" vertical="center"/>
    </xf>
    <xf numFmtId="3" fontId="26" fillId="0" borderId="22" xfId="36" applyNumberFormat="1" applyFont="1" applyBorder="1">
      <alignment vertical="center"/>
    </xf>
    <xf numFmtId="190" fontId="40" fillId="0" borderId="7" xfId="36" applyNumberFormat="1" applyFont="1" applyBorder="1">
      <alignment vertical="center"/>
    </xf>
    <xf numFmtId="190" fontId="40" fillId="0" borderId="7" xfId="36" applyNumberFormat="1" applyFont="1" applyBorder="1" applyAlignment="1">
      <alignment horizontal="center" vertical="center"/>
    </xf>
    <xf numFmtId="3" fontId="40" fillId="0" borderId="7" xfId="36" applyNumberFormat="1" applyFont="1" applyBorder="1">
      <alignment vertical="center"/>
    </xf>
    <xf numFmtId="0" fontId="40" fillId="0" borderId="22" xfId="36" applyFont="1" applyFill="1" applyBorder="1">
      <alignment vertical="center"/>
    </xf>
    <xf numFmtId="190" fontId="40" fillId="0" borderId="20" xfId="36" applyNumberFormat="1" applyFont="1" applyFill="1" applyBorder="1">
      <alignment vertical="center"/>
    </xf>
    <xf numFmtId="3" fontId="26" fillId="0" borderId="20" xfId="36" applyNumberFormat="1" applyFont="1" applyFill="1" applyBorder="1" applyAlignment="1">
      <alignment horizontal="left" vertical="center"/>
    </xf>
    <xf numFmtId="0" fontId="40" fillId="0" borderId="20" xfId="36" applyFont="1" applyFill="1" applyBorder="1" applyAlignment="1">
      <alignment horizontal="left" vertical="center"/>
    </xf>
    <xf numFmtId="0" fontId="40" fillId="0" borderId="23" xfId="36" applyNumberFormat="1" applyFont="1" applyFill="1" applyBorder="1" applyAlignment="1">
      <alignment horizontal="right" vertical="center"/>
    </xf>
    <xf numFmtId="191" fontId="41" fillId="0" borderId="71" xfId="36" applyNumberFormat="1" applyFont="1" applyFill="1" applyBorder="1">
      <alignment vertical="center"/>
    </xf>
    <xf numFmtId="3" fontId="29" fillId="0" borderId="22" xfId="36" applyNumberFormat="1" applyFont="1" applyFill="1" applyBorder="1">
      <alignment vertical="center"/>
    </xf>
    <xf numFmtId="3" fontId="29" fillId="0" borderId="20" xfId="36" applyNumberFormat="1" applyFont="1" applyFill="1" applyBorder="1" applyAlignment="1">
      <alignment horizontal="center" vertical="center"/>
    </xf>
    <xf numFmtId="191" fontId="40" fillId="6" borderId="72" xfId="36" applyNumberFormat="1" applyFont="1" applyFill="1" applyBorder="1">
      <alignment vertical="center"/>
    </xf>
    <xf numFmtId="3" fontId="29" fillId="0" borderId="43" xfId="36" applyNumberFormat="1" applyFont="1" applyBorder="1">
      <alignment vertical="center"/>
    </xf>
    <xf numFmtId="190" fontId="40" fillId="0" borderId="20" xfId="36" applyNumberFormat="1" applyFont="1" applyBorder="1">
      <alignment vertical="center"/>
    </xf>
    <xf numFmtId="3" fontId="40" fillId="0" borderId="20" xfId="36" applyNumberFormat="1" applyFont="1" applyBorder="1" applyAlignment="1">
      <alignment horizontal="left" vertical="center"/>
    </xf>
    <xf numFmtId="0" fontId="40" fillId="0" borderId="20" xfId="36" applyFont="1" applyBorder="1" applyAlignment="1">
      <alignment horizontal="left" vertical="center"/>
    </xf>
    <xf numFmtId="0" fontId="40" fillId="0" borderId="23" xfId="36" applyNumberFormat="1" applyFont="1" applyBorder="1">
      <alignment vertical="center"/>
    </xf>
    <xf numFmtId="191" fontId="40" fillId="6" borderId="73" xfId="36" applyNumberFormat="1" applyFont="1" applyFill="1" applyBorder="1">
      <alignment vertical="center"/>
    </xf>
    <xf numFmtId="3" fontId="29" fillId="0" borderId="22" xfId="36" applyNumberFormat="1" applyFont="1" applyBorder="1">
      <alignment vertical="center"/>
    </xf>
    <xf numFmtId="0" fontId="40" fillId="6" borderId="73" xfId="36" applyNumberFormat="1" applyFont="1" applyFill="1" applyBorder="1">
      <alignment vertical="center"/>
    </xf>
    <xf numFmtId="0" fontId="40" fillId="0" borderId="20" xfId="36" applyFont="1" applyBorder="1" applyAlignment="1">
      <alignment horizontal="center" vertical="center"/>
    </xf>
    <xf numFmtId="3" fontId="8" fillId="0" borderId="22" xfId="36" applyNumberFormat="1" applyFont="1" applyBorder="1">
      <alignment vertical="center"/>
    </xf>
    <xf numFmtId="191" fontId="40" fillId="6" borderId="74" xfId="36" applyNumberFormat="1" applyFont="1" applyFill="1" applyBorder="1">
      <alignment vertical="center"/>
    </xf>
    <xf numFmtId="3" fontId="26" fillId="0" borderId="20" xfId="36" applyNumberFormat="1" applyFont="1" applyBorder="1" applyAlignment="1">
      <alignment horizontal="left" vertical="center"/>
    </xf>
    <xf numFmtId="0" fontId="41" fillId="0" borderId="22" xfId="36" applyFont="1" applyFill="1" applyBorder="1">
      <alignment vertical="center"/>
    </xf>
    <xf numFmtId="3" fontId="40" fillId="0" borderId="20" xfId="36" applyNumberFormat="1" applyFont="1" applyFill="1" applyBorder="1" applyAlignment="1">
      <alignment horizontal="left" vertical="center"/>
    </xf>
    <xf numFmtId="0" fontId="40" fillId="0" borderId="23" xfId="36" applyFont="1" applyBorder="1" applyAlignment="1">
      <alignment horizontal="right" vertical="center"/>
    </xf>
    <xf numFmtId="0" fontId="40" fillId="0" borderId="75" xfId="36" applyFont="1" applyBorder="1">
      <alignment vertical="center"/>
    </xf>
    <xf numFmtId="0" fontId="29" fillId="0" borderId="22" xfId="36" applyFont="1" applyBorder="1">
      <alignment vertical="center"/>
    </xf>
    <xf numFmtId="190" fontId="40" fillId="2" borderId="6" xfId="36" applyNumberFormat="1" applyFont="1" applyFill="1" applyBorder="1" applyAlignment="1">
      <alignment horizontal="right" vertical="center"/>
    </xf>
    <xf numFmtId="182" fontId="40" fillId="2" borderId="6" xfId="36" applyNumberFormat="1" applyFont="1" applyFill="1" applyBorder="1" applyAlignment="1">
      <alignment horizontal="right" vertical="center"/>
    </xf>
    <xf numFmtId="182" fontId="40" fillId="2" borderId="20" xfId="36" applyNumberFormat="1" applyFont="1" applyFill="1" applyBorder="1" applyAlignment="1">
      <alignment horizontal="right" vertical="center"/>
    </xf>
    <xf numFmtId="3" fontId="26" fillId="0" borderId="44" xfId="36" applyNumberFormat="1" applyFont="1" applyBorder="1" applyAlignment="1">
      <alignment horizontal="left" vertical="center" wrapText="1"/>
    </xf>
    <xf numFmtId="0" fontId="40" fillId="0" borderId="7" xfId="36" applyFont="1" applyBorder="1" applyAlignment="1">
      <alignment horizontal="left" vertical="center"/>
    </xf>
    <xf numFmtId="3" fontId="29" fillId="0" borderId="44" xfId="36" applyNumberFormat="1" applyFont="1" applyBorder="1" applyAlignment="1">
      <alignment horizontal="left" vertical="center"/>
    </xf>
    <xf numFmtId="190" fontId="40" fillId="0" borderId="6" xfId="36" applyNumberFormat="1" applyFont="1" applyFill="1" applyBorder="1" applyAlignment="1">
      <alignment horizontal="right" vertical="center"/>
    </xf>
    <xf numFmtId="3" fontId="40" fillId="0" borderId="44" xfId="36" applyNumberFormat="1" applyFont="1" applyBorder="1" applyAlignment="1">
      <alignment horizontal="left" vertical="center"/>
    </xf>
    <xf numFmtId="190" fontId="40" fillId="0" borderId="6" xfId="36" applyNumberFormat="1" applyFont="1" applyFill="1" applyBorder="1">
      <alignment vertical="center"/>
    </xf>
    <xf numFmtId="0" fontId="40" fillId="0" borderId="23" xfId="36" applyNumberFormat="1" applyFont="1" applyBorder="1" applyAlignment="1">
      <alignment horizontal="right" vertical="center"/>
    </xf>
    <xf numFmtId="0" fontId="40" fillId="0" borderId="2" xfId="36" applyFont="1" applyFill="1" applyBorder="1">
      <alignment vertical="center"/>
    </xf>
    <xf numFmtId="191" fontId="40" fillId="0" borderId="76" xfId="36" applyNumberFormat="1" applyFont="1" applyBorder="1">
      <alignment vertical="center"/>
    </xf>
    <xf numFmtId="0" fontId="40" fillId="0" borderId="6" xfId="36" applyFont="1" applyBorder="1">
      <alignment vertical="center"/>
    </xf>
    <xf numFmtId="0" fontId="29" fillId="0" borderId="20" xfId="36" applyFont="1" applyBorder="1">
      <alignment vertical="center"/>
    </xf>
    <xf numFmtId="0" fontId="42" fillId="0" borderId="0" xfId="36" applyFont="1" applyBorder="1">
      <alignment vertical="center"/>
    </xf>
    <xf numFmtId="0" fontId="43" fillId="0" borderId="1" xfId="36" applyFont="1" applyBorder="1" applyAlignment="1">
      <alignment horizontal="right" vertical="center"/>
    </xf>
    <xf numFmtId="0" fontId="43" fillId="0" borderId="1" xfId="36" quotePrefix="1" applyFont="1" applyBorder="1" applyAlignment="1">
      <alignment horizontal="right" vertical="center"/>
    </xf>
    <xf numFmtId="3" fontId="43" fillId="0" borderId="1" xfId="36" applyNumberFormat="1" applyFont="1" applyBorder="1" applyAlignment="1">
      <alignment horizontal="right" vertical="center"/>
    </xf>
    <xf numFmtId="0" fontId="43" fillId="0" borderId="1" xfId="36" applyFont="1" applyBorder="1" applyAlignment="1">
      <alignment horizontal="left" vertical="center"/>
    </xf>
    <xf numFmtId="0" fontId="44" fillId="0" borderId="0" xfId="36" applyFont="1" applyBorder="1" applyAlignment="1">
      <alignment horizontal="left" vertical="center"/>
    </xf>
    <xf numFmtId="0" fontId="40" fillId="0" borderId="45" xfId="36" applyFont="1" applyBorder="1">
      <alignment vertical="center"/>
    </xf>
    <xf numFmtId="0" fontId="40" fillId="0" borderId="46" xfId="36" applyFont="1" applyBorder="1">
      <alignment vertical="center"/>
    </xf>
    <xf numFmtId="0" fontId="43" fillId="0" borderId="47" xfId="36" applyFont="1" applyBorder="1">
      <alignment vertical="center"/>
    </xf>
    <xf numFmtId="0" fontId="43" fillId="0" borderId="48" xfId="36" applyFont="1" applyBorder="1" applyAlignment="1">
      <alignment horizontal="center" vertical="center"/>
    </xf>
    <xf numFmtId="0" fontId="43" fillId="0" borderId="48" xfId="36" quotePrefix="1" applyFont="1" applyBorder="1" applyAlignment="1">
      <alignment horizontal="center" vertical="center"/>
    </xf>
    <xf numFmtId="3" fontId="43" fillId="0" borderId="48" xfId="36" applyNumberFormat="1" applyFont="1" applyBorder="1" applyAlignment="1">
      <alignment horizontal="center" vertical="center"/>
    </xf>
    <xf numFmtId="0" fontId="33" fillId="0" borderId="48" xfId="36" applyFont="1" applyBorder="1" applyAlignment="1">
      <alignment horizontal="center" vertical="center" shrinkToFit="1"/>
    </xf>
    <xf numFmtId="0" fontId="43" fillId="0" borderId="49" xfId="36" applyFont="1" applyBorder="1" applyAlignment="1">
      <alignment horizontal="center" vertical="center"/>
    </xf>
    <xf numFmtId="0" fontId="43" fillId="0" borderId="1" xfId="36" applyFont="1" applyBorder="1" applyAlignment="1">
      <alignment horizontal="center" vertical="center"/>
    </xf>
    <xf numFmtId="0" fontId="43" fillId="0" borderId="0" xfId="36" applyFont="1" applyBorder="1" applyAlignment="1">
      <alignment horizontal="center" vertical="center"/>
    </xf>
    <xf numFmtId="0" fontId="40" fillId="0" borderId="0" xfId="36" applyFont="1" applyAlignment="1">
      <alignment vertical="center"/>
    </xf>
    <xf numFmtId="0" fontId="40" fillId="0" borderId="7" xfId="36" applyNumberFormat="1" applyFont="1" applyBorder="1" applyAlignment="1">
      <alignment horizontal="right" vertical="center"/>
    </xf>
    <xf numFmtId="191" fontId="40" fillId="0" borderId="7" xfId="36" applyNumberFormat="1" applyFont="1" applyBorder="1">
      <alignment vertical="center"/>
    </xf>
    <xf numFmtId="0" fontId="26" fillId="0" borderId="0" xfId="36" applyFont="1">
      <alignment vertical="center"/>
    </xf>
    <xf numFmtId="0" fontId="40" fillId="0" borderId="0" xfId="36" applyFont="1" applyFill="1" applyBorder="1">
      <alignment vertical="center"/>
    </xf>
    <xf numFmtId="191" fontId="40" fillId="0" borderId="20" xfId="36" applyNumberFormat="1" applyFont="1" applyFill="1" applyBorder="1">
      <alignment vertical="center"/>
    </xf>
    <xf numFmtId="192" fontId="40" fillId="0" borderId="20" xfId="36" applyNumberFormat="1" applyFont="1" applyFill="1" applyBorder="1">
      <alignment vertical="center"/>
    </xf>
    <xf numFmtId="3" fontId="41" fillId="0" borderId="20" xfId="36" applyNumberFormat="1" applyFont="1" applyFill="1" applyBorder="1">
      <alignment vertical="center"/>
    </xf>
    <xf numFmtId="191" fontId="40" fillId="0" borderId="0" xfId="36" applyNumberFormat="1" applyFont="1" applyFill="1" applyBorder="1">
      <alignment vertical="center"/>
    </xf>
    <xf numFmtId="191" fontId="40" fillId="0" borderId="44" xfId="36" applyNumberFormat="1" applyFont="1" applyFill="1" applyBorder="1">
      <alignment vertical="center"/>
    </xf>
    <xf numFmtId="3" fontId="41" fillId="0" borderId="0" xfId="36" applyNumberFormat="1" applyFont="1" applyFill="1" applyBorder="1">
      <alignment vertical="center"/>
    </xf>
    <xf numFmtId="3" fontId="40" fillId="0" borderId="0" xfId="36" applyNumberFormat="1" applyFont="1" applyFill="1" applyBorder="1">
      <alignment vertical="center"/>
    </xf>
    <xf numFmtId="191" fontId="40" fillId="7" borderId="77" xfId="36" applyNumberFormat="1" applyFont="1" applyFill="1" applyBorder="1">
      <alignment vertical="center"/>
    </xf>
    <xf numFmtId="3" fontId="40" fillId="0" borderId="22" xfId="36" applyNumberFormat="1" applyFont="1" applyFill="1" applyBorder="1">
      <alignment vertical="center"/>
    </xf>
    <xf numFmtId="191" fontId="40" fillId="2" borderId="0" xfId="36" applyNumberFormat="1" applyFont="1" applyFill="1" applyBorder="1">
      <alignment vertical="center"/>
    </xf>
    <xf numFmtId="191" fontId="40" fillId="0" borderId="0" xfId="36" applyNumberFormat="1" applyFont="1" applyFill="1">
      <alignment vertical="center"/>
    </xf>
    <xf numFmtId="0" fontId="40" fillId="0" borderId="0" xfId="36" applyNumberFormat="1" applyFont="1" applyFill="1" applyBorder="1">
      <alignment vertical="center"/>
    </xf>
    <xf numFmtId="3" fontId="26" fillId="0" borderId="20" xfId="36" applyNumberFormat="1" applyFont="1" applyFill="1" applyBorder="1">
      <alignment vertical="center"/>
    </xf>
    <xf numFmtId="0" fontId="40" fillId="0" borderId="0" xfId="36" applyNumberFormat="1" applyFont="1" applyFill="1" applyBorder="1" applyAlignment="1">
      <alignment horizontal="right" vertical="center"/>
    </xf>
    <xf numFmtId="0" fontId="41" fillId="0" borderId="0" xfId="36" applyFont="1" applyFill="1">
      <alignment vertical="center"/>
    </xf>
    <xf numFmtId="0" fontId="40" fillId="0" borderId="20" xfId="36" applyFont="1" applyFill="1" applyBorder="1">
      <alignment vertical="center"/>
    </xf>
    <xf numFmtId="3" fontId="40" fillId="0" borderId="20" xfId="36" applyNumberFormat="1" applyFont="1" applyFill="1" applyBorder="1">
      <alignment vertical="center"/>
    </xf>
    <xf numFmtId="0" fontId="40" fillId="0" borderId="22" xfId="36" applyNumberFormat="1" applyFont="1" applyFill="1" applyBorder="1">
      <alignment vertical="center"/>
    </xf>
    <xf numFmtId="0" fontId="26" fillId="0" borderId="0" xfId="36" applyFont="1" applyFill="1">
      <alignment vertical="center"/>
    </xf>
    <xf numFmtId="0" fontId="40" fillId="0" borderId="20" xfId="36" applyNumberFormat="1" applyFont="1" applyFill="1" applyBorder="1">
      <alignment vertical="center"/>
    </xf>
    <xf numFmtId="3" fontId="40" fillId="0" borderId="7" xfId="36" applyNumberFormat="1" applyFont="1" applyFill="1" applyBorder="1">
      <alignment vertical="center"/>
    </xf>
    <xf numFmtId="196" fontId="40" fillId="0" borderId="0" xfId="36" applyNumberFormat="1" applyFont="1" applyFill="1" applyBorder="1" applyAlignment="1">
      <alignment horizontal="left" vertical="center"/>
    </xf>
    <xf numFmtId="197" fontId="40" fillId="0" borderId="0" xfId="36" applyNumberFormat="1" applyFont="1" applyFill="1" applyBorder="1" applyAlignment="1">
      <alignment horizontal="center" vertical="center"/>
    </xf>
    <xf numFmtId="0" fontId="40" fillId="0" borderId="0" xfId="36" applyFont="1" applyFill="1" applyBorder="1" applyAlignment="1">
      <alignment horizontal="center" vertical="center"/>
    </xf>
    <xf numFmtId="0" fontId="40" fillId="0" borderId="0" xfId="36" applyNumberFormat="1" applyFont="1" applyBorder="1">
      <alignment vertical="center"/>
    </xf>
    <xf numFmtId="191" fontId="40" fillId="0" borderId="0" xfId="36" applyNumberFormat="1" applyFont="1" applyBorder="1">
      <alignment vertical="center"/>
    </xf>
    <xf numFmtId="3" fontId="40" fillId="0" borderId="9" xfId="36" applyNumberFormat="1" applyFont="1" applyBorder="1">
      <alignment vertical="center"/>
    </xf>
    <xf numFmtId="0" fontId="40" fillId="0" borderId="20" xfId="36" applyNumberFormat="1" applyFont="1" applyBorder="1">
      <alignment vertical="center"/>
    </xf>
    <xf numFmtId="191" fontId="40" fillId="0" borderId="6" xfId="36" applyNumberFormat="1" applyFont="1" applyBorder="1">
      <alignment vertical="center"/>
    </xf>
    <xf numFmtId="3" fontId="40" fillId="0" borderId="20" xfId="36" applyNumberFormat="1" applyFont="1" applyBorder="1">
      <alignment vertical="center"/>
    </xf>
    <xf numFmtId="198" fontId="40" fillId="0" borderId="0" xfId="36" applyNumberFormat="1" applyFont="1" applyFill="1" applyBorder="1" applyAlignment="1">
      <alignment horizontal="left" vertical="center"/>
    </xf>
    <xf numFmtId="192" fontId="40" fillId="0" borderId="0" xfId="36" applyNumberFormat="1" applyFont="1" applyFill="1" applyBorder="1">
      <alignment vertical="center"/>
    </xf>
    <xf numFmtId="192" fontId="40" fillId="0" borderId="0" xfId="36" applyNumberFormat="1" applyFont="1" applyFill="1" applyBorder="1" applyAlignment="1">
      <alignment horizontal="right" vertical="center"/>
    </xf>
    <xf numFmtId="197" fontId="40" fillId="0" borderId="0" xfId="36" applyNumberFormat="1" applyFont="1" applyFill="1" applyBorder="1">
      <alignment vertical="center"/>
    </xf>
    <xf numFmtId="197" fontId="40" fillId="0" borderId="0" xfId="36" applyNumberFormat="1" applyFont="1" applyFill="1" applyBorder="1" applyAlignment="1">
      <alignment vertical="center"/>
    </xf>
    <xf numFmtId="0" fontId="40" fillId="0" borderId="0" xfId="36" applyFont="1" applyFill="1" applyBorder="1" applyAlignment="1">
      <alignment horizontal="right" vertical="center"/>
    </xf>
    <xf numFmtId="191" fontId="40" fillId="0" borderId="78" xfId="36" applyNumberFormat="1" applyFont="1" applyBorder="1">
      <alignment vertical="center"/>
    </xf>
    <xf numFmtId="3" fontId="40" fillId="0" borderId="22" xfId="36" applyNumberFormat="1" applyFont="1" applyBorder="1">
      <alignment vertical="center"/>
    </xf>
    <xf numFmtId="191" fontId="40" fillId="7" borderId="79" xfId="36" applyNumberFormat="1" applyFont="1" applyFill="1" applyBorder="1">
      <alignment vertical="center"/>
    </xf>
    <xf numFmtId="191" fontId="40" fillId="0" borderId="0" xfId="36" applyNumberFormat="1" applyFont="1" applyFill="1" applyBorder="1" applyAlignment="1">
      <alignment horizontal="right" vertical="center"/>
    </xf>
    <xf numFmtId="191" fontId="40" fillId="7" borderId="80" xfId="36" applyNumberFormat="1" applyFont="1" applyFill="1" applyBorder="1">
      <alignment vertical="center"/>
    </xf>
    <xf numFmtId="199" fontId="40" fillId="0" borderId="0" xfId="36" applyNumberFormat="1" applyFont="1" applyFill="1" applyBorder="1" applyAlignment="1">
      <alignment horizontal="left" vertical="center"/>
    </xf>
    <xf numFmtId="197" fontId="40" fillId="0" borderId="0" xfId="36" applyNumberFormat="1" applyFont="1" applyFill="1" applyBorder="1" applyAlignment="1">
      <alignment horizontal="right" vertical="center"/>
    </xf>
    <xf numFmtId="191" fontId="40" fillId="7" borderId="81" xfId="36" applyNumberFormat="1" applyFont="1" applyFill="1" applyBorder="1">
      <alignment vertical="center"/>
    </xf>
    <xf numFmtId="3" fontId="40" fillId="0" borderId="0" xfId="36" applyNumberFormat="1" applyFont="1" applyFill="1" applyBorder="1" applyAlignment="1">
      <alignment horizontal="center" vertical="center"/>
    </xf>
    <xf numFmtId="3" fontId="40" fillId="0" borderId="0" xfId="36" quotePrefix="1" applyNumberFormat="1" applyFont="1" applyFill="1" applyBorder="1" applyAlignment="1">
      <alignment horizontal="center" vertical="center"/>
    </xf>
    <xf numFmtId="0" fontId="40" fillId="0" borderId="0" xfId="36" applyNumberFormat="1" applyFont="1" applyFill="1" applyBorder="1" applyAlignment="1">
      <alignment horizontal="center" vertical="center"/>
    </xf>
    <xf numFmtId="9" fontId="40" fillId="2" borderId="1" xfId="36" applyNumberFormat="1" applyFont="1" applyFill="1" applyBorder="1">
      <alignment vertical="center"/>
    </xf>
    <xf numFmtId="0" fontId="26" fillId="0" borderId="22" xfId="36" applyFont="1" applyBorder="1" applyAlignment="1">
      <alignment vertical="center" wrapText="1"/>
    </xf>
    <xf numFmtId="0" fontId="40" fillId="0" borderId="0" xfId="36" applyFont="1" applyBorder="1" applyAlignment="1">
      <alignment vertical="center" wrapText="1"/>
    </xf>
    <xf numFmtId="9" fontId="40" fillId="0" borderId="78" xfId="36" applyNumberFormat="1" applyFont="1" applyFill="1" applyBorder="1">
      <alignment vertical="center"/>
    </xf>
    <xf numFmtId="0" fontId="40" fillId="0" borderId="22" xfId="36" applyFont="1" applyBorder="1" applyAlignment="1">
      <alignment vertical="center" wrapText="1"/>
    </xf>
    <xf numFmtId="0" fontId="40" fillId="0" borderId="0" xfId="36" applyFont="1" applyFill="1" applyBorder="1" applyAlignment="1">
      <alignment vertical="center"/>
    </xf>
    <xf numFmtId="0" fontId="40" fillId="0" borderId="24" xfId="36" applyNumberFormat="1" applyFont="1" applyBorder="1">
      <alignment vertical="center"/>
    </xf>
    <xf numFmtId="191" fontId="40" fillId="7" borderId="82" xfId="36" applyNumberFormat="1" applyFont="1" applyFill="1" applyBorder="1">
      <alignment vertical="center"/>
    </xf>
    <xf numFmtId="0" fontId="40" fillId="0" borderId="44" xfId="36" applyFont="1" applyBorder="1" applyAlignment="1">
      <alignment vertical="center" wrapText="1"/>
    </xf>
    <xf numFmtId="0" fontId="40" fillId="6" borderId="83" xfId="36" applyFont="1" applyFill="1" applyBorder="1" applyAlignment="1">
      <alignment horizontal="right" vertical="center"/>
    </xf>
    <xf numFmtId="0" fontId="43" fillId="0" borderId="15" xfId="36" applyFont="1" applyBorder="1" applyAlignment="1">
      <alignment horizontal="center" vertical="center"/>
    </xf>
    <xf numFmtId="0" fontId="40" fillId="0" borderId="0" xfId="36" applyFont="1" applyBorder="1" applyAlignment="1">
      <alignment horizontal="center" vertical="center"/>
    </xf>
    <xf numFmtId="0" fontId="34" fillId="0" borderId="0" xfId="18">
      <alignment vertical="center"/>
    </xf>
    <xf numFmtId="0" fontId="34" fillId="0" borderId="0" xfId="19" applyFont="1">
      <alignment vertical="center"/>
    </xf>
    <xf numFmtId="0" fontId="34" fillId="0" borderId="0" xfId="19">
      <alignment vertical="center"/>
    </xf>
    <xf numFmtId="191" fontId="34" fillId="0" borderId="0" xfId="19" applyNumberFormat="1" applyFill="1">
      <alignment vertical="center"/>
    </xf>
    <xf numFmtId="9" fontId="34" fillId="0" borderId="0" xfId="19" applyNumberFormat="1" applyFont="1" applyAlignment="1">
      <alignment horizontal="center" vertical="center"/>
    </xf>
    <xf numFmtId="0" fontId="34" fillId="0" borderId="0" xfId="18" applyFont="1">
      <alignment vertical="center"/>
    </xf>
    <xf numFmtId="193" fontId="34" fillId="0" borderId="0" xfId="19" applyNumberFormat="1" applyFont="1" applyAlignment="1">
      <alignment horizontal="center" vertical="center"/>
    </xf>
    <xf numFmtId="0" fontId="34" fillId="0" borderId="0" xfId="19" applyFont="1" applyAlignment="1">
      <alignment horizontal="center" vertical="center" wrapText="1"/>
    </xf>
    <xf numFmtId="0" fontId="34" fillId="0" borderId="0" xfId="19" applyFont="1" applyAlignment="1">
      <alignment horizontal="center" vertical="center"/>
    </xf>
    <xf numFmtId="0" fontId="34" fillId="0" borderId="0" xfId="19" applyFill="1" applyAlignment="1">
      <alignment vertical="center"/>
    </xf>
    <xf numFmtId="0" fontId="34" fillId="0" borderId="0" xfId="18" applyFont="1" applyAlignment="1">
      <alignment horizontal="center" vertical="center"/>
    </xf>
    <xf numFmtId="0" fontId="34" fillId="0" borderId="0" xfId="18" applyAlignment="1">
      <alignment horizontal="center" vertical="center"/>
    </xf>
    <xf numFmtId="0" fontId="8" fillId="0" borderId="0" xfId="22" applyFont="1"/>
    <xf numFmtId="0" fontId="6" fillId="0" borderId="0" xfId="22"/>
    <xf numFmtId="0" fontId="34" fillId="0" borderId="0" xfId="19" applyFont="1">
      <alignment vertical="center"/>
    </xf>
    <xf numFmtId="0" fontId="45" fillId="0" borderId="0" xfId="22" applyFont="1"/>
    <xf numFmtId="0" fontId="34" fillId="0" borderId="0" xfId="19" applyFont="1" applyFill="1">
      <alignment vertical="center"/>
    </xf>
    <xf numFmtId="0" fontId="34" fillId="3" borderId="0" xfId="19" applyFont="1" applyFill="1">
      <alignment vertical="center"/>
    </xf>
    <xf numFmtId="0" fontId="45" fillId="0" borderId="0" xfId="22" applyFont="1" applyFill="1"/>
    <xf numFmtId="0" fontId="45" fillId="3" borderId="0" xfId="22" applyFont="1" applyFill="1"/>
    <xf numFmtId="0" fontId="20" fillId="0" borderId="0" xfId="26" applyFont="1" applyAlignment="1">
      <alignment horizontal="center"/>
    </xf>
    <xf numFmtId="191" fontId="37" fillId="0" borderId="0" xfId="37" applyNumberFormat="1" applyFont="1" applyFill="1" applyBorder="1" applyAlignment="1" applyProtection="1">
      <alignment horizontal="center" vertical="center"/>
      <protection locked="0"/>
    </xf>
    <xf numFmtId="0" fontId="29" fillId="0" borderId="22" xfId="36" applyFont="1" applyFill="1" applyBorder="1">
      <alignment vertical="center"/>
    </xf>
    <xf numFmtId="3" fontId="9" fillId="0" borderId="0" xfId="29" applyNumberFormat="1" applyFont="1" applyFill="1" applyAlignment="1">
      <alignment horizontal="left" vertical="center"/>
    </xf>
    <xf numFmtId="177" fontId="14" fillId="0" borderId="0" xfId="29" applyNumberFormat="1" applyFont="1" applyFill="1" applyBorder="1" applyAlignment="1">
      <alignment horizontal="center" vertical="center"/>
    </xf>
    <xf numFmtId="176" fontId="14" fillId="0" borderId="2" xfId="29" applyNumberFormat="1" applyFont="1" applyFill="1" applyBorder="1" applyAlignment="1">
      <alignment vertical="center" wrapText="1"/>
    </xf>
    <xf numFmtId="177" fontId="14" fillId="0" borderId="0" xfId="29" applyNumberFormat="1" applyFont="1" applyFill="1" applyBorder="1" applyAlignment="1">
      <alignment vertical="center" wrapText="1"/>
    </xf>
    <xf numFmtId="177" fontId="14" fillId="0" borderId="3" xfId="29" applyNumberFormat="1" applyFont="1" applyFill="1" applyBorder="1" applyAlignment="1">
      <alignment horizontal="center" vertical="center" wrapText="1"/>
    </xf>
    <xf numFmtId="177" fontId="14" fillId="0" borderId="0" xfId="29" applyNumberFormat="1" applyFont="1" applyFill="1" applyBorder="1" applyAlignment="1">
      <alignment horizontal="center" vertical="center" wrapText="1"/>
    </xf>
    <xf numFmtId="176" fontId="14" fillId="0" borderId="2" xfId="29" applyNumberFormat="1" applyFont="1" applyFill="1" applyBorder="1" applyAlignment="1">
      <alignment horizontal="center" vertical="center" wrapText="1"/>
    </xf>
    <xf numFmtId="176" fontId="14" fillId="0" borderId="1" xfId="29" applyNumberFormat="1" applyFont="1" applyFill="1" applyBorder="1" applyAlignment="1">
      <alignment vertical="center" wrapText="1"/>
    </xf>
    <xf numFmtId="176" fontId="14" fillId="0" borderId="0" xfId="29" applyNumberFormat="1" applyFont="1" applyFill="1" applyBorder="1" applyAlignment="1">
      <alignment vertical="center" wrapText="1"/>
    </xf>
    <xf numFmtId="176" fontId="14" fillId="0" borderId="1" xfId="29" applyNumberFormat="1" applyFont="1" applyFill="1" applyBorder="1" applyAlignment="1">
      <alignment horizontal="center" vertical="center" wrapText="1"/>
    </xf>
    <xf numFmtId="0" fontId="9" fillId="0" borderId="0" xfId="29" applyFont="1" applyFill="1">
      <alignment vertical="center"/>
    </xf>
    <xf numFmtId="177" fontId="14" fillId="0" borderId="4" xfId="29" applyNumberFormat="1" applyFont="1" applyFill="1" applyBorder="1" applyAlignment="1">
      <alignment horizontal="center" vertical="center"/>
    </xf>
    <xf numFmtId="177" fontId="14" fillId="0" borderId="5" xfId="29" applyNumberFormat="1" applyFont="1" applyFill="1" applyBorder="1" applyAlignment="1">
      <alignment horizontal="center" vertical="center" wrapText="1"/>
    </xf>
    <xf numFmtId="176" fontId="14" fillId="0" borderId="0" xfId="29" applyNumberFormat="1" applyFont="1" applyFill="1" applyBorder="1" applyAlignment="1">
      <alignment horizontal="center" vertical="center" wrapText="1"/>
    </xf>
    <xf numFmtId="0" fontId="14" fillId="0" borderId="0" xfId="29" applyNumberFormat="1" applyFont="1" applyFill="1" applyBorder="1" applyAlignment="1">
      <alignment horizontal="center" vertical="center" wrapText="1"/>
    </xf>
    <xf numFmtId="3" fontId="14" fillId="0" borderId="7" xfId="29" applyNumberFormat="1" applyFont="1" applyFill="1" applyBorder="1" applyAlignment="1">
      <alignment horizontal="center" vertical="center" wrapText="1"/>
    </xf>
    <xf numFmtId="176" fontId="14" fillId="0" borderId="6" xfId="29" applyNumberFormat="1" applyFont="1" applyFill="1" applyBorder="1" applyAlignment="1">
      <alignment horizontal="center" vertical="center" wrapText="1"/>
    </xf>
    <xf numFmtId="0" fontId="8" fillId="0" borderId="0" xfId="29" applyNumberFormat="1" applyFont="1" applyFill="1">
      <alignment vertical="center"/>
    </xf>
    <xf numFmtId="0" fontId="8" fillId="0" borderId="0" xfId="29" applyFont="1" applyFill="1">
      <alignment vertical="center"/>
    </xf>
    <xf numFmtId="3" fontId="14" fillId="0" borderId="8" xfId="29" applyNumberFormat="1" applyFont="1" applyFill="1" applyBorder="1" applyAlignment="1">
      <alignment vertical="center" wrapText="1"/>
    </xf>
    <xf numFmtId="3" fontId="14" fillId="0" borderId="8" xfId="29" applyNumberFormat="1" applyFont="1" applyFill="1" applyBorder="1" applyAlignment="1">
      <alignment vertical="center"/>
    </xf>
    <xf numFmtId="3" fontId="14" fillId="0" borderId="0" xfId="29" applyNumberFormat="1" applyFont="1" applyFill="1" applyBorder="1" applyAlignment="1">
      <alignment vertical="center"/>
    </xf>
    <xf numFmtId="176" fontId="14" fillId="0" borderId="8" xfId="29" applyNumberFormat="1" applyFont="1" applyFill="1" applyBorder="1" applyAlignment="1">
      <alignment horizontal="right" vertical="center"/>
    </xf>
    <xf numFmtId="177" fontId="14" fillId="0" borderId="8" xfId="29" applyNumberFormat="1" applyFont="1" applyFill="1" applyBorder="1" applyAlignment="1">
      <alignment horizontal="right" vertical="center"/>
    </xf>
    <xf numFmtId="176" fontId="14" fillId="0" borderId="8" xfId="29" applyNumberFormat="1" applyFont="1" applyFill="1" applyBorder="1" applyAlignment="1">
      <alignment horizontal="right" vertical="center" wrapText="1"/>
    </xf>
    <xf numFmtId="177" fontId="14" fillId="0" borderId="8" xfId="29" applyNumberFormat="1" applyFont="1" applyFill="1" applyBorder="1" applyAlignment="1">
      <alignment horizontal="right" vertical="center" wrapText="1"/>
    </xf>
    <xf numFmtId="177" fontId="14" fillId="0" borderId="8" xfId="29" applyNumberFormat="1" applyFont="1" applyFill="1" applyBorder="1" applyAlignment="1">
      <alignment horizontal="center" vertical="center" wrapText="1"/>
    </xf>
    <xf numFmtId="176" fontId="8" fillId="0" borderId="8" xfId="29" applyNumberFormat="1" applyFont="1" applyFill="1" applyBorder="1" applyAlignment="1">
      <alignment vertical="center"/>
    </xf>
    <xf numFmtId="176" fontId="14" fillId="0" borderId="8" xfId="29" applyNumberFormat="1" applyFont="1" applyFill="1" applyBorder="1" applyAlignment="1">
      <alignment vertical="center" shrinkToFit="1"/>
    </xf>
    <xf numFmtId="178" fontId="14" fillId="0" borderId="8" xfId="29" applyNumberFormat="1" applyFont="1" applyFill="1" applyBorder="1" applyAlignment="1">
      <alignment horizontal="right" vertical="center" shrinkToFit="1"/>
    </xf>
    <xf numFmtId="176" fontId="8" fillId="0" borderId="9" xfId="29" applyNumberFormat="1" applyFont="1" applyFill="1" applyBorder="1" applyAlignment="1">
      <alignment vertical="center"/>
    </xf>
    <xf numFmtId="176" fontId="14" fillId="0" borderId="9" xfId="29" applyNumberFormat="1" applyFont="1" applyFill="1" applyBorder="1" applyAlignment="1">
      <alignment vertical="center" shrinkToFit="1"/>
    </xf>
    <xf numFmtId="176" fontId="14" fillId="0" borderId="8" xfId="29" applyNumberFormat="1" applyFont="1" applyFill="1" applyBorder="1" applyAlignment="1">
      <alignment vertical="center" wrapText="1"/>
    </xf>
    <xf numFmtId="176" fontId="14" fillId="0" borderId="0" xfId="29" applyNumberFormat="1" applyFont="1" applyFill="1" applyBorder="1" applyAlignment="1">
      <alignment horizontal="right" vertical="center" wrapText="1"/>
    </xf>
    <xf numFmtId="0" fontId="9" fillId="0" borderId="0" xfId="29" applyFont="1" applyFill="1" applyBorder="1">
      <alignment vertical="center"/>
    </xf>
    <xf numFmtId="3" fontId="14" fillId="0" borderId="10" xfId="29" applyNumberFormat="1" applyFont="1" applyFill="1" applyBorder="1" applyAlignment="1">
      <alignment horizontal="distributed" vertical="center"/>
    </xf>
    <xf numFmtId="3" fontId="14" fillId="0" borderId="2" xfId="29" applyNumberFormat="1" applyFont="1" applyFill="1" applyBorder="1" applyAlignment="1">
      <alignment horizontal="distributed" vertical="center"/>
    </xf>
    <xf numFmtId="176" fontId="14" fillId="0" borderId="11" xfId="29" applyNumberFormat="1" applyFont="1" applyFill="1" applyBorder="1" applyAlignment="1">
      <alignment horizontal="right" vertical="center"/>
    </xf>
    <xf numFmtId="177" fontId="14" fillId="0" borderId="12" xfId="29" applyNumberFormat="1" applyFont="1" applyFill="1" applyBorder="1" applyAlignment="1">
      <alignment horizontal="right" vertical="center"/>
    </xf>
    <xf numFmtId="176" fontId="14" fillId="0" borderId="11" xfId="29" applyNumberFormat="1" applyFont="1" applyFill="1" applyBorder="1" applyAlignment="1">
      <alignment horizontal="right" vertical="center" wrapText="1"/>
    </xf>
    <xf numFmtId="177" fontId="14" fillId="0" borderId="13" xfId="29" applyNumberFormat="1" applyFont="1" applyFill="1" applyBorder="1" applyAlignment="1">
      <alignment horizontal="right" vertical="center" wrapText="1"/>
    </xf>
    <xf numFmtId="177" fontId="14" fillId="0" borderId="14" xfId="29" applyNumberFormat="1" applyFont="1" applyFill="1" applyBorder="1" applyAlignment="1">
      <alignment horizontal="center" vertical="center" wrapText="1"/>
    </xf>
    <xf numFmtId="177" fontId="14" fillId="0" borderId="11" xfId="29" applyNumberFormat="1" applyFont="1" applyFill="1" applyBorder="1" applyAlignment="1">
      <alignment horizontal="right" vertical="center" wrapText="1"/>
    </xf>
    <xf numFmtId="179" fontId="14" fillId="0" borderId="10" xfId="29" applyNumberFormat="1" applyFont="1" applyFill="1" applyBorder="1" applyAlignment="1">
      <alignment vertical="center" shrinkToFit="1"/>
    </xf>
    <xf numFmtId="177" fontId="14" fillId="0" borderId="2" xfId="29" applyNumberFormat="1" applyFont="1" applyFill="1" applyBorder="1" applyAlignment="1">
      <alignment vertical="center"/>
    </xf>
    <xf numFmtId="176" fontId="14" fillId="0" borderId="0" xfId="29" applyNumberFormat="1" applyFont="1" applyFill="1" applyBorder="1" applyAlignment="1">
      <alignment vertical="center"/>
    </xf>
    <xf numFmtId="177" fontId="14" fillId="0" borderId="0" xfId="29" applyNumberFormat="1" applyFont="1" applyFill="1" applyBorder="1" applyAlignment="1">
      <alignment vertical="center"/>
    </xf>
    <xf numFmtId="178" fontId="14" fillId="0" borderId="0" xfId="29" applyNumberFormat="1" applyFont="1" applyFill="1" applyBorder="1" applyAlignment="1">
      <alignment vertical="center" shrinkToFit="1"/>
    </xf>
    <xf numFmtId="178" fontId="14" fillId="0" borderId="7" xfId="29" applyNumberFormat="1" applyFont="1" applyFill="1" applyBorder="1" applyAlignment="1">
      <alignment vertical="center" shrinkToFit="1"/>
    </xf>
    <xf numFmtId="185" fontId="14" fillId="0" borderId="15" xfId="29" applyNumberFormat="1" applyFont="1" applyFill="1" applyBorder="1" applyAlignment="1">
      <alignment horizontal="left" vertical="center" wrapText="1"/>
    </xf>
    <xf numFmtId="176" fontId="14" fillId="0" borderId="15" xfId="29" applyNumberFormat="1" applyFont="1" applyFill="1" applyBorder="1" applyAlignment="1">
      <alignment wrapText="1"/>
    </xf>
    <xf numFmtId="3" fontId="14" fillId="0" borderId="16" xfId="29" applyNumberFormat="1" applyFont="1" applyFill="1" applyBorder="1" applyAlignment="1">
      <alignment horizontal="distributed" vertical="center"/>
    </xf>
    <xf numFmtId="176" fontId="14" fillId="0" borderId="17" xfId="29" applyNumberFormat="1" applyFont="1" applyFill="1" applyBorder="1" applyAlignment="1">
      <alignment horizontal="right" vertical="center"/>
    </xf>
    <xf numFmtId="177" fontId="14" fillId="0" borderId="18" xfId="29" applyNumberFormat="1" applyFont="1" applyFill="1" applyBorder="1" applyAlignment="1">
      <alignment horizontal="right" vertical="center"/>
    </xf>
    <xf numFmtId="176" fontId="14" fillId="0" borderId="17" xfId="29" applyNumberFormat="1" applyFont="1" applyFill="1" applyBorder="1" applyAlignment="1">
      <alignment horizontal="right" vertical="center" wrapText="1"/>
    </xf>
    <xf numFmtId="177" fontId="14" fillId="0" borderId="19" xfId="29" applyNumberFormat="1" applyFont="1" applyFill="1" applyBorder="1" applyAlignment="1">
      <alignment horizontal="right" vertical="center" wrapText="1"/>
    </xf>
    <xf numFmtId="177" fontId="14" fillId="0" borderId="18" xfId="29" applyNumberFormat="1" applyFont="1" applyFill="1" applyBorder="1" applyAlignment="1">
      <alignment horizontal="center" vertical="center" wrapText="1"/>
    </xf>
    <xf numFmtId="178" fontId="14" fillId="0" borderId="16" xfId="29" applyNumberFormat="1" applyFont="1" applyFill="1" applyBorder="1" applyAlignment="1">
      <alignment vertical="center" shrinkToFit="1"/>
    </xf>
    <xf numFmtId="177" fontId="14" fillId="0" borderId="1" xfId="29" applyNumberFormat="1" applyFont="1" applyFill="1" applyBorder="1" applyAlignment="1">
      <alignment vertical="center"/>
    </xf>
    <xf numFmtId="176" fontId="14" fillId="0" borderId="20" xfId="29" applyNumberFormat="1" applyFont="1" applyFill="1" applyBorder="1" applyAlignment="1">
      <alignment horizontal="right" vertical="center" wrapText="1"/>
    </xf>
    <xf numFmtId="178" fontId="14" fillId="0" borderId="20" xfId="29" applyNumberFormat="1" applyFont="1" applyFill="1" applyBorder="1" applyAlignment="1">
      <alignment vertical="center" shrinkToFit="1"/>
    </xf>
    <xf numFmtId="177" fontId="14" fillId="0" borderId="3" xfId="29" applyNumberFormat="1" applyFont="1" applyFill="1" applyBorder="1" applyAlignment="1">
      <alignment vertical="center"/>
    </xf>
    <xf numFmtId="176" fontId="14" fillId="0" borderId="20" xfId="29" applyNumberFormat="1" applyFont="1" applyFill="1" applyBorder="1" applyAlignment="1">
      <alignment vertical="center"/>
    </xf>
    <xf numFmtId="186" fontId="14" fillId="0" borderId="6" xfId="29" applyNumberFormat="1" applyFont="1" applyFill="1" applyBorder="1" applyAlignment="1">
      <alignment vertical="center" wrapText="1"/>
    </xf>
    <xf numFmtId="182" fontId="14" fillId="0" borderId="1" xfId="29" applyNumberFormat="1" applyFont="1" applyFill="1" applyBorder="1" applyAlignment="1">
      <alignment vertical="top" wrapText="1"/>
    </xf>
    <xf numFmtId="0" fontId="9" fillId="0" borderId="0" xfId="29" applyNumberFormat="1" applyFont="1" applyFill="1">
      <alignment vertical="center"/>
    </xf>
    <xf numFmtId="3" fontId="8" fillId="0" borderId="0" xfId="29" applyNumberFormat="1" applyFont="1" applyFill="1" applyBorder="1" applyAlignment="1">
      <alignment vertical="center"/>
    </xf>
    <xf numFmtId="182" fontId="14" fillId="0" borderId="6" xfId="29" applyNumberFormat="1" applyFont="1" applyFill="1" applyBorder="1" applyAlignment="1">
      <alignment vertical="top" wrapText="1"/>
    </xf>
    <xf numFmtId="177" fontId="14" fillId="0" borderId="0" xfId="29" applyNumberFormat="1" applyFont="1" applyFill="1" applyAlignment="1">
      <alignment horizontal="center" vertical="center"/>
    </xf>
    <xf numFmtId="3" fontId="14" fillId="0" borderId="0" xfId="29" applyNumberFormat="1" applyFont="1" applyFill="1" applyAlignment="1">
      <alignment vertical="center"/>
    </xf>
    <xf numFmtId="176" fontId="14" fillId="0" borderId="0" xfId="29" applyNumberFormat="1" applyFont="1" applyFill="1" applyAlignment="1">
      <alignment vertical="center"/>
    </xf>
    <xf numFmtId="177" fontId="14" fillId="0" borderId="0" xfId="29" applyNumberFormat="1" applyFont="1" applyFill="1" applyAlignment="1">
      <alignment vertical="center"/>
    </xf>
    <xf numFmtId="176" fontId="8" fillId="0" borderId="0" xfId="29" applyNumberFormat="1" applyFont="1" applyFill="1" applyAlignment="1">
      <alignment vertical="center"/>
    </xf>
    <xf numFmtId="176" fontId="14" fillId="0" borderId="0" xfId="29" applyNumberFormat="1" applyFont="1" applyFill="1" applyAlignment="1">
      <alignment vertical="center" shrinkToFit="1"/>
    </xf>
    <xf numFmtId="178" fontId="14" fillId="0" borderId="0" xfId="29" applyNumberFormat="1" applyFont="1" applyFill="1" applyAlignment="1">
      <alignment vertical="center" shrinkToFit="1"/>
    </xf>
    <xf numFmtId="0" fontId="14" fillId="0" borderId="0" xfId="29" applyNumberFormat="1" applyFont="1" applyFill="1" applyAlignment="1">
      <alignment horizontal="center" vertical="center"/>
    </xf>
    <xf numFmtId="3" fontId="8" fillId="0" borderId="0" xfId="29" applyNumberFormat="1" applyFont="1" applyFill="1" applyAlignment="1">
      <alignment vertical="center"/>
    </xf>
    <xf numFmtId="176" fontId="49" fillId="0" borderId="0" xfId="26" applyNumberFormat="1" applyFont="1" applyFill="1" applyBorder="1" applyAlignment="1">
      <alignment vertical="center"/>
    </xf>
    <xf numFmtId="176" fontId="8" fillId="0" borderId="0" xfId="26" applyNumberFormat="1" applyFont="1" applyFill="1" applyBorder="1" applyAlignment="1">
      <alignment vertical="center"/>
    </xf>
    <xf numFmtId="0" fontId="8" fillId="0" borderId="9" xfId="26" applyFont="1" applyFill="1" applyBorder="1" applyAlignment="1">
      <alignment vertical="center"/>
    </xf>
    <xf numFmtId="0" fontId="8" fillId="0" borderId="21" xfId="26" applyFont="1" applyFill="1" applyBorder="1" applyAlignment="1">
      <alignment vertical="center"/>
    </xf>
    <xf numFmtId="0" fontId="8" fillId="0" borderId="0" xfId="26" applyFont="1" applyFill="1" applyBorder="1" applyAlignment="1">
      <alignment vertical="center"/>
    </xf>
    <xf numFmtId="0" fontId="8" fillId="0" borderId="3" xfId="26" applyFont="1" applyFill="1" applyBorder="1" applyAlignment="1">
      <alignment vertical="center"/>
    </xf>
    <xf numFmtId="0" fontId="8" fillId="0" borderId="7" xfId="26" applyFont="1" applyFill="1" applyBorder="1" applyAlignment="1">
      <alignment vertical="center" wrapText="1"/>
    </xf>
    <xf numFmtId="0" fontId="8" fillId="0" borderId="7" xfId="26" quotePrefix="1" applyFont="1" applyFill="1" applyBorder="1" applyAlignment="1">
      <alignment vertical="center" wrapText="1"/>
    </xf>
    <xf numFmtId="0" fontId="8" fillId="0" borderId="0" xfId="26" applyFont="1" applyFill="1" applyAlignment="1">
      <alignment horizontal="center" vertical="center"/>
    </xf>
    <xf numFmtId="0" fontId="8" fillId="0" borderId="0" xfId="26" applyFont="1" applyFill="1" applyAlignment="1">
      <alignment horizontal="distributed" vertical="center"/>
    </xf>
    <xf numFmtId="0" fontId="8" fillId="0" borderId="0" xfId="26" applyFont="1" applyFill="1" applyAlignment="1">
      <alignment horizontal="right" vertical="center"/>
    </xf>
    <xf numFmtId="0" fontId="9" fillId="0" borderId="0" xfId="26" applyFont="1" applyFill="1" applyAlignment="1">
      <alignment vertical="center"/>
    </xf>
    <xf numFmtId="0" fontId="8" fillId="0" borderId="8" xfId="26" applyFont="1" applyFill="1" applyBorder="1" applyAlignment="1">
      <alignment horizontal="center" vertical="center"/>
    </xf>
    <xf numFmtId="0" fontId="8" fillId="0" borderId="8" xfId="26" applyFont="1" applyFill="1" applyBorder="1" applyAlignment="1">
      <alignment horizontal="distributed" vertical="center"/>
    </xf>
    <xf numFmtId="0" fontId="8" fillId="0" borderId="8" xfId="26" applyFont="1" applyFill="1" applyBorder="1" applyAlignment="1">
      <alignment horizontal="right" vertical="center"/>
    </xf>
    <xf numFmtId="0" fontId="8" fillId="0" borderId="8" xfId="26" applyFont="1" applyFill="1" applyBorder="1" applyAlignment="1">
      <alignment vertical="center"/>
    </xf>
    <xf numFmtId="0" fontId="9" fillId="0" borderId="8" xfId="26" applyFont="1" applyFill="1" applyBorder="1" applyAlignment="1">
      <alignment vertical="center"/>
    </xf>
    <xf numFmtId="0" fontId="8" fillId="0" borderId="7" xfId="26" applyFont="1" applyFill="1" applyBorder="1" applyAlignment="1">
      <alignment vertical="center"/>
    </xf>
    <xf numFmtId="0" fontId="8" fillId="0" borderId="22" xfId="26" applyFont="1" applyFill="1" applyBorder="1" applyAlignment="1">
      <alignment vertical="center" wrapText="1"/>
    </xf>
    <xf numFmtId="0" fontId="8" fillId="0" borderId="23" xfId="26" applyFont="1" applyFill="1" applyBorder="1" applyAlignment="1">
      <alignment vertical="center" wrapText="1"/>
    </xf>
    <xf numFmtId="0" fontId="9" fillId="0" borderId="20" xfId="26" applyFont="1" applyFill="1" applyBorder="1" applyAlignment="1">
      <alignment vertical="center"/>
    </xf>
    <xf numFmtId="0" fontId="9" fillId="0" borderId="0" xfId="26" applyFont="1" applyFill="1" applyAlignment="1">
      <alignment horizontal="center" vertical="center"/>
    </xf>
    <xf numFmtId="3" fontId="8" fillId="0" borderId="9" xfId="26" applyNumberFormat="1" applyFont="1" applyFill="1" applyBorder="1" applyAlignment="1">
      <alignment vertical="center" wrapText="1"/>
    </xf>
    <xf numFmtId="3" fontId="8" fillId="0" borderId="21" xfId="26" applyNumberFormat="1" applyFont="1" applyFill="1" applyBorder="1" applyAlignment="1">
      <alignment vertical="center" wrapText="1"/>
    </xf>
    <xf numFmtId="0" fontId="9" fillId="0" borderId="0" xfId="26" applyFont="1" applyFill="1" applyBorder="1" applyAlignment="1">
      <alignment vertical="center"/>
    </xf>
    <xf numFmtId="0" fontId="8" fillId="0" borderId="0" xfId="26" applyFont="1" applyFill="1" applyBorder="1" applyAlignment="1">
      <alignment vertical="center" wrapText="1"/>
    </xf>
    <xf numFmtId="188" fontId="8" fillId="0" borderId="0" xfId="26" applyNumberFormat="1" applyFont="1" applyFill="1" applyBorder="1" applyAlignment="1">
      <alignment horizontal="center" vertical="center" wrapText="1"/>
    </xf>
    <xf numFmtId="176" fontId="9" fillId="0" borderId="0" xfId="26" applyNumberFormat="1" applyFont="1" applyFill="1" applyAlignment="1">
      <alignment vertical="center"/>
    </xf>
    <xf numFmtId="0" fontId="0" fillId="3" borderId="0" xfId="19" applyFont="1" applyFill="1">
      <alignment vertical="center"/>
    </xf>
    <xf numFmtId="0" fontId="36" fillId="0" borderId="0" xfId="0" applyFont="1" applyAlignment="1"/>
    <xf numFmtId="0" fontId="37" fillId="0" borderId="0" xfId="0" applyFont="1" applyAlignment="1"/>
    <xf numFmtId="0" fontId="8" fillId="0" borderId="0" xfId="0" applyFont="1" applyFill="1" applyAlignment="1"/>
    <xf numFmtId="0" fontId="40" fillId="0" borderId="43" xfId="36" applyFont="1" applyFill="1" applyBorder="1">
      <alignment vertical="center"/>
    </xf>
    <xf numFmtId="0" fontId="40" fillId="0" borderId="9" xfId="36" applyFont="1" applyFill="1" applyBorder="1">
      <alignment vertical="center"/>
    </xf>
    <xf numFmtId="0" fontId="40" fillId="0" borderId="21" xfId="36" applyFont="1" applyFill="1" applyBorder="1">
      <alignment vertical="center"/>
    </xf>
    <xf numFmtId="0" fontId="36" fillId="0" borderId="0" xfId="36" applyFont="1" applyFill="1">
      <alignment vertical="center"/>
    </xf>
    <xf numFmtId="0" fontId="36" fillId="0" borderId="0" xfId="36" applyFont="1">
      <alignment vertical="center"/>
    </xf>
    <xf numFmtId="0" fontId="36" fillId="0" borderId="23" xfId="36" applyFont="1" applyBorder="1" applyAlignment="1">
      <alignment vertical="center" wrapText="1"/>
    </xf>
    <xf numFmtId="191" fontId="40" fillId="7" borderId="0" xfId="36" applyNumberFormat="1" applyFont="1" applyFill="1" applyBorder="1">
      <alignment vertical="center"/>
    </xf>
    <xf numFmtId="0" fontId="20" fillId="0" borderId="0" xfId="26" applyFont="1" applyFill="1" applyAlignment="1">
      <alignment horizontal="center"/>
    </xf>
    <xf numFmtId="0" fontId="0" fillId="0" borderId="0" xfId="0" applyAlignment="1">
      <alignment vertical="top"/>
    </xf>
    <xf numFmtId="0" fontId="40" fillId="0" borderId="15" xfId="36" applyFont="1" applyFill="1" applyBorder="1" applyAlignment="1">
      <alignment horizontal="left" vertical="center"/>
    </xf>
    <xf numFmtId="190" fontId="40" fillId="0" borderId="15" xfId="36" applyNumberFormat="1" applyFont="1" applyFill="1" applyBorder="1" applyAlignment="1">
      <alignment horizontal="right" vertical="center"/>
    </xf>
    <xf numFmtId="0" fontId="8" fillId="0" borderId="0" xfId="22" applyFont="1"/>
    <xf numFmtId="0" fontId="34" fillId="0" borderId="0" xfId="19" applyFill="1">
      <alignment vertical="center"/>
    </xf>
    <xf numFmtId="0" fontId="44" fillId="0" borderId="1" xfId="36" applyFont="1" applyFill="1" applyBorder="1" applyAlignment="1">
      <alignment horizontal="left" vertical="center"/>
    </xf>
    <xf numFmtId="0" fontId="40" fillId="6" borderId="84" xfId="36" applyFont="1" applyFill="1" applyBorder="1" applyAlignment="1">
      <alignment horizontal="left" vertical="center"/>
    </xf>
    <xf numFmtId="0" fontId="36" fillId="0" borderId="23" xfId="36" applyNumberFormat="1" applyFont="1" applyFill="1" applyBorder="1">
      <alignment vertical="center"/>
    </xf>
    <xf numFmtId="0" fontId="36" fillId="0" borderId="20" xfId="36" applyFont="1" applyFill="1" applyBorder="1" applyAlignment="1">
      <alignment horizontal="left" vertical="center"/>
    </xf>
    <xf numFmtId="3" fontId="26" fillId="0" borderId="44" xfId="36" applyNumberFormat="1" applyFont="1" applyFill="1" applyBorder="1" applyAlignment="1">
      <alignment horizontal="left" vertical="center" wrapText="1"/>
    </xf>
    <xf numFmtId="190" fontId="36" fillId="0" borderId="20" xfId="36" applyNumberFormat="1" applyFont="1" applyFill="1" applyBorder="1">
      <alignment vertical="center"/>
    </xf>
    <xf numFmtId="190" fontId="36" fillId="0" borderId="20" xfId="36" applyNumberFormat="1" applyFont="1" applyFill="1" applyBorder="1" applyAlignment="1">
      <alignment horizontal="right" vertical="center"/>
    </xf>
    <xf numFmtId="0" fontId="40" fillId="0" borderId="21" xfId="36" applyNumberFormat="1" applyFont="1" applyFill="1" applyBorder="1">
      <alignment vertical="center"/>
    </xf>
    <xf numFmtId="3" fontId="40" fillId="0" borderId="15" xfId="36" applyNumberFormat="1" applyFont="1" applyFill="1" applyBorder="1" applyAlignment="1">
      <alignment horizontal="left" vertical="center"/>
    </xf>
    <xf numFmtId="190" fontId="40" fillId="0" borderId="15" xfId="36" applyNumberFormat="1" applyFont="1" applyFill="1" applyBorder="1">
      <alignment vertical="center"/>
    </xf>
    <xf numFmtId="191" fontId="36" fillId="6" borderId="73" xfId="36" applyNumberFormat="1" applyFont="1" applyFill="1" applyBorder="1">
      <alignment vertical="center"/>
    </xf>
    <xf numFmtId="0" fontId="0" fillId="0" borderId="0" xfId="19" applyFont="1" applyFill="1" applyAlignment="1">
      <alignment vertical="center"/>
    </xf>
    <xf numFmtId="9" fontId="34" fillId="0" borderId="0" xfId="19" applyNumberFormat="1" applyFont="1" applyFill="1" applyAlignment="1">
      <alignment horizontal="center" vertical="center"/>
    </xf>
    <xf numFmtId="0" fontId="0" fillId="0" borderId="0" xfId="19" applyFont="1" applyFill="1">
      <alignment vertical="center"/>
    </xf>
    <xf numFmtId="0" fontId="34" fillId="0" borderId="0" xfId="19" applyNumberFormat="1" applyFill="1">
      <alignment vertical="center"/>
    </xf>
    <xf numFmtId="0" fontId="0" fillId="0" borderId="0" xfId="19" applyNumberFormat="1" applyFont="1" applyFill="1" applyAlignment="1">
      <alignment horizontal="right" vertical="center"/>
    </xf>
    <xf numFmtId="0" fontId="0" fillId="0" borderId="0" xfId="0" applyAlignment="1">
      <alignment wrapText="1"/>
    </xf>
    <xf numFmtId="0" fontId="35" fillId="0" borderId="0" xfId="0" applyFont="1" applyFill="1" applyAlignment="1">
      <alignment horizontal="left" vertical="top" wrapText="1"/>
    </xf>
    <xf numFmtId="0" fontId="51" fillId="0" borderId="0" xfId="0" applyFont="1" applyAlignment="1">
      <alignment wrapText="1"/>
    </xf>
    <xf numFmtId="0" fontId="51" fillId="0" borderId="0" xfId="0" applyFont="1" applyAlignment="1">
      <alignment horizontal="left" vertical="top" wrapText="1"/>
    </xf>
    <xf numFmtId="0" fontId="36" fillId="0" borderId="0" xfId="0" applyFont="1" applyFill="1" applyAlignment="1"/>
    <xf numFmtId="0" fontId="36" fillId="0" borderId="0" xfId="0" applyFont="1" applyFill="1" applyAlignment="1">
      <alignment vertical="top" wrapText="1"/>
    </xf>
    <xf numFmtId="0" fontId="8" fillId="0" borderId="0" xfId="26" applyFont="1"/>
    <xf numFmtId="0" fontId="0" fillId="0" borderId="0" xfId="0" applyAlignment="1">
      <alignment vertical="top" wrapText="1"/>
    </xf>
    <xf numFmtId="0" fontId="8" fillId="0" borderId="0" xfId="0" applyFont="1" applyFill="1" applyAlignment="1">
      <alignment horizontal="left" vertical="top" wrapText="1"/>
    </xf>
    <xf numFmtId="0" fontId="0" fillId="0" borderId="0" xfId="0" applyAlignment="1">
      <alignment vertical="top" wrapText="1"/>
    </xf>
    <xf numFmtId="190" fontId="40" fillId="0" borderId="6" xfId="36" applyNumberFormat="1" applyFont="1" applyBorder="1" applyAlignment="1">
      <alignment horizontal="right" vertical="center"/>
    </xf>
    <xf numFmtId="0" fontId="8" fillId="0" borderId="9" xfId="26" applyFont="1" applyFill="1" applyBorder="1" applyAlignment="1">
      <alignment vertical="center" wrapText="1"/>
    </xf>
    <xf numFmtId="176" fontId="8" fillId="0" borderId="0" xfId="29" applyNumberFormat="1" applyFont="1" applyFill="1" applyBorder="1" applyAlignment="1">
      <alignment vertical="center"/>
    </xf>
    <xf numFmtId="0" fontId="40" fillId="0" borderId="20" xfId="36" applyFont="1" applyFill="1" applyBorder="1" applyAlignment="1">
      <alignment horizontal="center" vertical="center"/>
    </xf>
    <xf numFmtId="0" fontId="40" fillId="0" borderId="20" xfId="36" applyNumberFormat="1" applyFont="1" applyBorder="1" applyAlignment="1">
      <alignment horizontal="right" vertical="center"/>
    </xf>
    <xf numFmtId="191" fontId="41" fillId="0" borderId="92" xfId="36" applyNumberFormat="1" applyFont="1" applyFill="1" applyBorder="1">
      <alignment vertical="center"/>
    </xf>
    <xf numFmtId="0" fontId="41" fillId="0" borderId="15" xfId="36" applyFont="1" applyBorder="1" applyAlignment="1">
      <alignment horizontal="left" vertical="center"/>
    </xf>
    <xf numFmtId="3" fontId="41" fillId="0" borderId="44" xfId="36" applyNumberFormat="1" applyFont="1" applyBorder="1" applyAlignment="1">
      <alignment horizontal="left" vertical="center"/>
    </xf>
    <xf numFmtId="190" fontId="41" fillId="0" borderId="20" xfId="36" applyNumberFormat="1" applyFont="1" applyFill="1" applyBorder="1" applyAlignment="1">
      <alignment horizontal="right" vertical="center"/>
    </xf>
    <xf numFmtId="190" fontId="41" fillId="0" borderId="6" xfId="36" applyNumberFormat="1" applyFont="1" applyFill="1" applyBorder="1" applyAlignment="1">
      <alignment horizontal="right" vertical="center"/>
    </xf>
    <xf numFmtId="3" fontId="14" fillId="0" borderId="0" xfId="29" applyNumberFormat="1" applyFont="1" applyFill="1" applyBorder="1" applyAlignment="1">
      <alignment horizontal="center" vertical="center"/>
    </xf>
    <xf numFmtId="3" fontId="14" fillId="0" borderId="2" xfId="29" applyNumberFormat="1" applyFont="1" applyFill="1" applyBorder="1" applyAlignment="1">
      <alignment horizontal="center" vertical="center" wrapText="1"/>
    </xf>
    <xf numFmtId="3" fontId="14" fillId="0" borderId="0" xfId="29" applyNumberFormat="1" applyFont="1" applyFill="1" applyBorder="1" applyAlignment="1">
      <alignment horizontal="center" vertical="center" wrapText="1"/>
    </xf>
    <xf numFmtId="3" fontId="14" fillId="0" borderId="3" xfId="29" applyNumberFormat="1" applyFont="1" applyFill="1" applyBorder="1" applyAlignment="1">
      <alignment horizontal="center" vertical="center" wrapText="1"/>
    </xf>
    <xf numFmtId="3" fontId="14" fillId="0" borderId="1" xfId="29" applyNumberFormat="1" applyFont="1" applyFill="1" applyBorder="1" applyAlignment="1">
      <alignment horizontal="center" vertical="center" wrapText="1"/>
    </xf>
    <xf numFmtId="0" fontId="14" fillId="0" borderId="0" xfId="29" applyNumberFormat="1" applyFont="1" applyFill="1" applyBorder="1" applyAlignment="1">
      <alignment horizontal="center" vertical="center"/>
    </xf>
    <xf numFmtId="3" fontId="14" fillId="0" borderId="6" xfId="29" applyNumberFormat="1" applyFont="1" applyFill="1" applyBorder="1" applyAlignment="1">
      <alignment horizontal="center" vertical="center" wrapText="1"/>
    </xf>
    <xf numFmtId="177" fontId="14" fillId="0" borderId="3" xfId="29" applyNumberFormat="1" applyFont="1" applyFill="1" applyBorder="1" applyAlignment="1">
      <alignment horizontal="center" vertical="center"/>
    </xf>
    <xf numFmtId="0" fontId="8" fillId="0" borderId="0" xfId="26" applyFont="1" applyFill="1" applyBorder="1" applyAlignment="1">
      <alignment horizontal="left" vertical="center" wrapText="1"/>
    </xf>
    <xf numFmtId="3" fontId="8" fillId="0" borderId="0" xfId="26" applyNumberFormat="1" applyFont="1" applyFill="1" applyBorder="1" applyAlignment="1">
      <alignment horizontal="right" vertical="center" wrapText="1"/>
    </xf>
    <xf numFmtId="3" fontId="8" fillId="0" borderId="7" xfId="26" applyNumberFormat="1" applyFont="1" applyFill="1" applyBorder="1" applyAlignment="1">
      <alignment horizontal="right" vertical="center" wrapText="1"/>
    </xf>
    <xf numFmtId="0" fontId="8" fillId="0" borderId="3" xfId="26" applyFont="1" applyFill="1" applyBorder="1" applyAlignment="1">
      <alignment vertical="center" wrapText="1"/>
    </xf>
    <xf numFmtId="0" fontId="8" fillId="0" borderId="24" xfId="26" applyFont="1" applyFill="1" applyBorder="1" applyAlignment="1">
      <alignment vertical="center" wrapText="1"/>
    </xf>
    <xf numFmtId="0" fontId="8" fillId="0" borderId="0" xfId="26" applyFont="1" applyFill="1" applyBorder="1" applyAlignment="1">
      <alignment horizontal="left" vertical="center"/>
    </xf>
    <xf numFmtId="176" fontId="8" fillId="0" borderId="0" xfId="26" applyNumberFormat="1" applyFont="1" applyFill="1" applyAlignment="1">
      <alignment vertical="center"/>
    </xf>
    <xf numFmtId="0" fontId="9" fillId="0" borderId="20" xfId="47" applyFont="1" applyFill="1" applyBorder="1" applyAlignment="1">
      <alignment vertical="center" wrapText="1"/>
    </xf>
    <xf numFmtId="0" fontId="8" fillId="0" borderId="22" xfId="47" applyFont="1" applyFill="1" applyBorder="1" applyAlignment="1">
      <alignment vertical="center" wrapText="1"/>
    </xf>
    <xf numFmtId="176" fontId="8" fillId="0" borderId="0" xfId="47" applyNumberFormat="1" applyFont="1" applyFill="1" applyAlignment="1">
      <alignment vertical="center"/>
    </xf>
    <xf numFmtId="3" fontId="36" fillId="0" borderId="22" xfId="36" applyNumberFormat="1" applyFont="1" applyFill="1" applyBorder="1">
      <alignment vertical="center"/>
    </xf>
    <xf numFmtId="0" fontId="36" fillId="0" borderId="44" xfId="36" applyFont="1" applyFill="1" applyBorder="1" applyAlignment="1">
      <alignment horizontal="left" vertical="center" wrapText="1"/>
    </xf>
    <xf numFmtId="3" fontId="29" fillId="0" borderId="43" xfId="36" applyNumberFormat="1" applyFont="1" applyFill="1" applyBorder="1">
      <alignment vertical="center"/>
    </xf>
    <xf numFmtId="0" fontId="38" fillId="0" borderId="0" xfId="26" applyFont="1" applyFill="1"/>
    <xf numFmtId="0" fontId="22" fillId="0" borderId="0" xfId="26" applyFont="1" applyAlignment="1">
      <alignment horizontal="left" vertical="top" wrapText="1"/>
    </xf>
    <xf numFmtId="201" fontId="37" fillId="8" borderId="88" xfId="37" applyNumberFormat="1" applyFont="1" applyFill="1" applyBorder="1" applyAlignment="1" applyProtection="1">
      <alignment horizontal="center" vertical="center"/>
      <protection locked="0"/>
    </xf>
    <xf numFmtId="201" fontId="37" fillId="8" borderId="89" xfId="37" applyNumberFormat="1" applyFont="1" applyFill="1" applyBorder="1" applyAlignment="1" applyProtection="1">
      <alignment horizontal="center" vertical="center"/>
      <protection locked="0"/>
    </xf>
    <xf numFmtId="201" fontId="37" fillId="8" borderId="90" xfId="37" applyNumberFormat="1" applyFont="1" applyFill="1" applyBorder="1" applyAlignment="1" applyProtection="1">
      <alignment horizontal="center" vertical="center"/>
      <protection locked="0"/>
    </xf>
    <xf numFmtId="191" fontId="37" fillId="8" borderId="88" xfId="37" applyNumberFormat="1" applyFont="1" applyFill="1" applyBorder="1" applyAlignment="1" applyProtection="1">
      <alignment horizontal="center" vertical="center"/>
      <protection locked="0"/>
    </xf>
    <xf numFmtId="191" fontId="37" fillId="8" borderId="89" xfId="37" applyNumberFormat="1" applyFont="1" applyFill="1" applyBorder="1" applyAlignment="1" applyProtection="1">
      <alignment horizontal="center" vertical="center"/>
      <protection locked="0"/>
    </xf>
    <xf numFmtId="191" fontId="37" fillId="8" borderId="90" xfId="37" applyNumberFormat="1" applyFont="1" applyFill="1" applyBorder="1" applyAlignment="1" applyProtection="1">
      <alignment horizontal="center" vertical="center"/>
      <protection locked="0"/>
    </xf>
    <xf numFmtId="9" fontId="37" fillId="0" borderId="23" xfId="14" applyNumberFormat="1" applyFont="1" applyFill="1" applyBorder="1" applyAlignment="1">
      <alignment horizontal="center" vertical="center"/>
    </xf>
    <xf numFmtId="9" fontId="37" fillId="0" borderId="20" xfId="14" applyNumberFormat="1" applyFont="1" applyFill="1" applyBorder="1" applyAlignment="1">
      <alignment horizontal="center" vertical="center"/>
    </xf>
    <xf numFmtId="190" fontId="17" fillId="0" borderId="0" xfId="26" applyNumberFormat="1" applyFont="1" applyBorder="1" applyAlignment="1">
      <alignment horizontal="right"/>
    </xf>
    <xf numFmtId="0" fontId="36" fillId="0" borderId="0" xfId="26" applyFont="1" applyAlignment="1">
      <alignment horizontal="left" vertical="center"/>
    </xf>
    <xf numFmtId="191" fontId="37" fillId="8" borderId="88" xfId="36" applyNumberFormat="1" applyFont="1" applyFill="1" applyBorder="1" applyAlignment="1" applyProtection="1">
      <alignment horizontal="center" vertical="center"/>
      <protection locked="0"/>
    </xf>
    <xf numFmtId="191" fontId="37" fillId="8" borderId="89" xfId="36" applyNumberFormat="1" applyFont="1" applyFill="1" applyBorder="1" applyAlignment="1" applyProtection="1">
      <alignment horizontal="center" vertical="center"/>
      <protection locked="0"/>
    </xf>
    <xf numFmtId="191" fontId="37" fillId="8" borderId="90" xfId="36" applyNumberFormat="1" applyFont="1" applyFill="1" applyBorder="1" applyAlignment="1" applyProtection="1">
      <alignment horizontal="center" vertical="center"/>
      <protection locked="0"/>
    </xf>
    <xf numFmtId="0" fontId="8" fillId="0" borderId="0" xfId="0" applyFont="1" applyAlignment="1">
      <alignment wrapText="1"/>
    </xf>
    <xf numFmtId="0" fontId="45" fillId="0" borderId="0" xfId="0" applyFont="1" applyAlignment="1">
      <alignment wrapText="1"/>
    </xf>
    <xf numFmtId="0" fontId="8" fillId="0" borderId="0" xfId="0" applyFont="1" applyFill="1" applyAlignment="1">
      <alignment horizontal="left" vertical="top" wrapText="1"/>
    </xf>
    <xf numFmtId="0" fontId="45" fillId="0" borderId="0" xfId="0" applyFont="1" applyAlignment="1">
      <alignment horizontal="left" vertical="top" wrapText="1"/>
    </xf>
    <xf numFmtId="200" fontId="9" fillId="7" borderId="100" xfId="26" applyNumberFormat="1" applyFont="1" applyFill="1" applyBorder="1" applyAlignment="1" applyProtection="1">
      <alignment horizontal="center" vertical="center"/>
      <protection locked="0"/>
    </xf>
    <xf numFmtId="200" fontId="9" fillId="7" borderId="101" xfId="26" applyNumberFormat="1" applyFont="1" applyFill="1" applyBorder="1" applyAlignment="1" applyProtection="1">
      <alignment horizontal="center" vertical="center"/>
      <protection locked="0"/>
    </xf>
    <xf numFmtId="200" fontId="9" fillId="7" borderId="102" xfId="26" applyNumberFormat="1" applyFont="1" applyFill="1" applyBorder="1" applyAlignment="1" applyProtection="1">
      <alignment horizontal="center" vertical="center"/>
      <protection locked="0"/>
    </xf>
    <xf numFmtId="0" fontId="22" fillId="0" borderId="2" xfId="23" applyFont="1" applyBorder="1" applyAlignment="1">
      <alignment horizontal="center" vertical="center" wrapText="1"/>
    </xf>
    <xf numFmtId="0" fontId="22" fillId="0" borderId="0" xfId="23" applyFont="1" applyBorder="1" applyAlignment="1">
      <alignment horizontal="center" vertical="center" wrapText="1"/>
    </xf>
    <xf numFmtId="191" fontId="37" fillId="0" borderId="50" xfId="37" quotePrefix="1" applyNumberFormat="1" applyFont="1" applyFill="1" applyBorder="1" applyAlignment="1">
      <alignment horizontal="center" vertical="center"/>
    </xf>
    <xf numFmtId="191" fontId="37" fillId="0" borderId="51" xfId="37" applyNumberFormat="1" applyFont="1" applyFill="1" applyBorder="1" applyAlignment="1">
      <alignment horizontal="center" vertical="center"/>
    </xf>
    <xf numFmtId="191" fontId="37" fillId="0" borderId="52" xfId="37" applyNumberFormat="1" applyFont="1" applyFill="1" applyBorder="1" applyAlignment="1">
      <alignment horizontal="center" vertical="center"/>
    </xf>
    <xf numFmtId="0" fontId="9" fillId="0" borderId="20" xfId="23" applyFont="1" applyBorder="1" applyAlignment="1">
      <alignment horizontal="center" vertical="center"/>
    </xf>
    <xf numFmtId="0" fontId="9" fillId="0" borderId="15" xfId="23" applyFont="1" applyBorder="1" applyAlignment="1">
      <alignment horizontal="center" vertical="center"/>
    </xf>
    <xf numFmtId="0" fontId="8" fillId="0" borderId="0" xfId="26" applyFont="1"/>
    <xf numFmtId="9" fontId="37" fillId="0" borderId="23" xfId="14" applyNumberFormat="1" applyFont="1" applyBorder="1" applyAlignment="1">
      <alignment horizontal="center" vertical="center"/>
    </xf>
    <xf numFmtId="9" fontId="37" fillId="0" borderId="20" xfId="14" applyNumberFormat="1" applyFont="1" applyBorder="1" applyAlignment="1">
      <alignment horizontal="center" vertical="center"/>
    </xf>
    <xf numFmtId="9" fontId="37" fillId="0" borderId="22" xfId="14" applyNumberFormat="1" applyFont="1" applyBorder="1" applyAlignment="1">
      <alignment horizontal="center" vertical="center"/>
    </xf>
    <xf numFmtId="0" fontId="37" fillId="8" borderId="112" xfId="14" applyFont="1" applyFill="1" applyBorder="1" applyAlignment="1" applyProtection="1">
      <alignment horizontal="center" vertical="center"/>
      <protection locked="0"/>
    </xf>
    <xf numFmtId="0" fontId="37" fillId="8" borderId="110" xfId="14" applyFont="1" applyFill="1" applyBorder="1" applyAlignment="1" applyProtection="1">
      <alignment horizontal="center" vertical="center"/>
      <protection locked="0"/>
    </xf>
    <xf numFmtId="0" fontId="37" fillId="8" borderId="113" xfId="14" applyFont="1" applyFill="1" applyBorder="1" applyAlignment="1" applyProtection="1">
      <alignment horizontal="center" vertical="center"/>
      <protection locked="0"/>
    </xf>
    <xf numFmtId="0" fontId="9" fillId="0" borderId="0" xfId="26" applyFont="1" applyAlignment="1">
      <alignment vertical="top" wrapText="1"/>
    </xf>
    <xf numFmtId="0" fontId="8" fillId="0" borderId="0" xfId="26" applyFont="1" applyFill="1" applyAlignment="1">
      <alignment horizontal="center"/>
    </xf>
    <xf numFmtId="0" fontId="8" fillId="0" borderId="0" xfId="26" applyFont="1" applyFill="1" applyBorder="1" applyAlignment="1">
      <alignment horizontal="center"/>
    </xf>
    <xf numFmtId="0" fontId="20" fillId="0" borderId="0" xfId="26" applyFont="1" applyAlignment="1">
      <alignment horizontal="center"/>
    </xf>
    <xf numFmtId="0" fontId="9" fillId="0" borderId="23" xfId="23" applyFont="1" applyBorder="1" applyAlignment="1">
      <alignment horizontal="center" vertical="center"/>
    </xf>
    <xf numFmtId="0" fontId="37" fillId="8" borderId="109" xfId="14" applyFont="1" applyFill="1" applyBorder="1" applyAlignment="1" applyProtection="1">
      <alignment horizontal="center" vertical="center"/>
      <protection locked="0"/>
    </xf>
    <xf numFmtId="0" fontId="37" fillId="8" borderId="111" xfId="14" applyFont="1" applyFill="1" applyBorder="1" applyAlignment="1" applyProtection="1">
      <alignment horizontal="center" vertical="center"/>
      <protection locked="0"/>
    </xf>
    <xf numFmtId="191" fontId="37" fillId="0" borderId="50" xfId="37" applyNumberFormat="1" applyFont="1" applyFill="1" applyBorder="1" applyAlignment="1">
      <alignment horizontal="center" vertical="center"/>
    </xf>
    <xf numFmtId="191" fontId="37" fillId="0" borderId="50" xfId="37" applyNumberFormat="1" applyFont="1" applyFill="1" applyBorder="1" applyAlignment="1" applyProtection="1">
      <alignment horizontal="center" vertical="center"/>
    </xf>
    <xf numFmtId="191" fontId="37" fillId="0" borderId="51" xfId="37" applyNumberFormat="1" applyFont="1" applyFill="1" applyBorder="1" applyAlignment="1" applyProtection="1">
      <alignment horizontal="center" vertical="center"/>
    </xf>
    <xf numFmtId="191" fontId="37" fillId="0" borderId="52" xfId="37" applyNumberFormat="1" applyFont="1" applyFill="1" applyBorder="1" applyAlignment="1" applyProtection="1">
      <alignment horizontal="center" vertical="center"/>
    </xf>
    <xf numFmtId="190" fontId="17" fillId="0" borderId="57" xfId="26" applyNumberFormat="1" applyFont="1" applyBorder="1" applyAlignment="1">
      <alignment horizontal="right"/>
    </xf>
    <xf numFmtId="0" fontId="18" fillId="0" borderId="0" xfId="26" applyFont="1" applyBorder="1" applyAlignment="1">
      <alignment horizontal="left"/>
    </xf>
    <xf numFmtId="0" fontId="9" fillId="6" borderId="88" xfId="26" applyFont="1" applyFill="1" applyBorder="1" applyAlignment="1">
      <alignment horizontal="center"/>
    </xf>
    <xf numFmtId="0" fontId="9" fillId="6" borderId="89" xfId="26" applyFont="1" applyFill="1" applyBorder="1" applyAlignment="1">
      <alignment horizontal="center"/>
    </xf>
    <xf numFmtId="0" fontId="9" fillId="6" borderId="90" xfId="26" applyFont="1" applyFill="1" applyBorder="1" applyAlignment="1">
      <alignment horizontal="center"/>
    </xf>
    <xf numFmtId="0" fontId="8" fillId="0" borderId="0" xfId="26" applyFont="1" applyBorder="1"/>
    <xf numFmtId="0" fontId="9" fillId="7" borderId="100" xfId="26" applyFont="1" applyFill="1" applyBorder="1" applyAlignment="1">
      <alignment horizontal="center"/>
    </xf>
    <xf numFmtId="0" fontId="9" fillId="7" borderId="101" xfId="26" applyFont="1" applyFill="1" applyBorder="1" applyAlignment="1">
      <alignment horizontal="center"/>
    </xf>
    <xf numFmtId="0" fontId="9" fillId="7" borderId="102" xfId="26" applyFont="1" applyFill="1" applyBorder="1" applyAlignment="1">
      <alignment horizontal="center"/>
    </xf>
    <xf numFmtId="191" fontId="8" fillId="0" borderId="20" xfId="26" applyNumberFormat="1" applyFont="1" applyBorder="1" applyAlignment="1">
      <alignment horizontal="center" vertical="center"/>
    </xf>
    <xf numFmtId="191" fontId="8" fillId="0" borderId="60" xfId="26" applyNumberFormat="1" applyFont="1" applyBorder="1" applyAlignment="1">
      <alignment horizontal="center" vertical="center"/>
    </xf>
    <xf numFmtId="191" fontId="8" fillId="0" borderId="61" xfId="26" applyNumberFormat="1" applyFont="1" applyBorder="1" applyAlignment="1">
      <alignment horizontal="center" vertical="center"/>
    </xf>
    <xf numFmtId="191" fontId="8" fillId="0" borderId="62" xfId="26" applyNumberFormat="1" applyFont="1" applyBorder="1" applyAlignment="1">
      <alignment horizontal="center" vertical="center"/>
    </xf>
    <xf numFmtId="191" fontId="37" fillId="7" borderId="104" xfId="37" applyNumberFormat="1" applyFont="1" applyFill="1" applyBorder="1" applyAlignment="1" applyProtection="1">
      <alignment horizontal="center" vertical="center"/>
      <protection locked="0"/>
    </xf>
    <xf numFmtId="191" fontId="37" fillId="7" borderId="20" xfId="37" applyNumberFormat="1" applyFont="1" applyFill="1" applyBorder="1" applyAlignment="1" applyProtection="1">
      <alignment horizontal="center" vertical="center"/>
      <protection locked="0"/>
    </xf>
    <xf numFmtId="191" fontId="37" fillId="7" borderId="105" xfId="37" applyNumberFormat="1" applyFont="1" applyFill="1" applyBorder="1" applyAlignment="1" applyProtection="1">
      <alignment horizontal="center" vertical="center"/>
      <protection locked="0"/>
    </xf>
    <xf numFmtId="0" fontId="8" fillId="0" borderId="53" xfId="26" applyFont="1" applyBorder="1" applyAlignment="1">
      <alignment horizontal="center"/>
    </xf>
    <xf numFmtId="0" fontId="8" fillId="0" borderId="8" xfId="26" applyFont="1" applyBorder="1" applyAlignment="1">
      <alignment horizontal="center"/>
    </xf>
    <xf numFmtId="0" fontId="8" fillId="0" borderId="103" xfId="26" applyFont="1" applyBorder="1" applyAlignment="1">
      <alignment horizontal="center"/>
    </xf>
    <xf numFmtId="0" fontId="9" fillId="0" borderId="63" xfId="26" applyFont="1" applyBorder="1" applyAlignment="1">
      <alignment horizontal="center" shrinkToFit="1"/>
    </xf>
    <xf numFmtId="0" fontId="9" fillId="0" borderId="64" xfId="26" applyFont="1" applyBorder="1" applyAlignment="1">
      <alignment horizontal="center" shrinkToFit="1"/>
    </xf>
    <xf numFmtId="0" fontId="9" fillId="0" borderId="106" xfId="26" applyFont="1" applyBorder="1" applyAlignment="1">
      <alignment horizontal="center" shrinkToFit="1"/>
    </xf>
    <xf numFmtId="0" fontId="8" fillId="0" borderId="107" xfId="26" applyFont="1" applyBorder="1" applyAlignment="1">
      <alignment horizontal="center"/>
    </xf>
    <xf numFmtId="0" fontId="8" fillId="0" borderId="108" xfId="26" applyFont="1" applyBorder="1" applyAlignment="1">
      <alignment horizontal="center"/>
    </xf>
    <xf numFmtId="0" fontId="8" fillId="6" borderId="88" xfId="26" applyFont="1" applyFill="1" applyBorder="1" applyAlignment="1" applyProtection="1">
      <alignment horizontal="center"/>
      <protection locked="0"/>
    </xf>
    <xf numFmtId="0" fontId="8" fillId="6" borderId="89" xfId="26" applyFont="1" applyFill="1" applyBorder="1" applyAlignment="1" applyProtection="1">
      <alignment horizontal="center"/>
      <protection locked="0"/>
    </xf>
    <xf numFmtId="0" fontId="8" fillId="6" borderId="90" xfId="26" applyFont="1" applyFill="1" applyBorder="1" applyAlignment="1" applyProtection="1">
      <alignment horizontal="center"/>
      <protection locked="0"/>
    </xf>
    <xf numFmtId="0" fontId="8" fillId="0" borderId="50" xfId="26" applyFont="1" applyBorder="1" applyAlignment="1">
      <alignment horizontal="center"/>
    </xf>
    <xf numFmtId="0" fontId="8" fillId="0" borderId="51" xfId="26" applyFont="1" applyBorder="1" applyAlignment="1">
      <alignment horizontal="center"/>
    </xf>
    <xf numFmtId="0" fontId="8" fillId="0" borderId="52" xfId="26" applyFont="1" applyBorder="1" applyAlignment="1">
      <alignment horizontal="center"/>
    </xf>
    <xf numFmtId="0" fontId="8" fillId="0" borderId="65" xfId="26" applyFont="1" applyBorder="1" applyAlignment="1">
      <alignment horizontal="center"/>
    </xf>
    <xf numFmtId="0" fontId="8" fillId="0" borderId="66" xfId="26" applyFont="1" applyBorder="1" applyAlignment="1">
      <alignment horizontal="center"/>
    </xf>
    <xf numFmtId="191" fontId="37" fillId="7" borderId="114" xfId="37" applyNumberFormat="1" applyFont="1" applyFill="1" applyBorder="1" applyAlignment="1" applyProtection="1">
      <alignment horizontal="center" vertical="center"/>
      <protection locked="0"/>
    </xf>
    <xf numFmtId="191" fontId="37" fillId="7" borderId="78" xfId="37" applyNumberFormat="1" applyFont="1" applyFill="1" applyBorder="1" applyAlignment="1" applyProtection="1">
      <alignment horizontal="center" vertical="center"/>
      <protection locked="0"/>
    </xf>
    <xf numFmtId="191" fontId="37" fillId="7" borderId="115" xfId="37" applyNumberFormat="1" applyFont="1" applyFill="1" applyBorder="1" applyAlignment="1" applyProtection="1">
      <alignment horizontal="center" vertical="center"/>
      <protection locked="0"/>
    </xf>
    <xf numFmtId="191" fontId="37" fillId="7" borderId="100" xfId="37" applyNumberFormat="1" applyFont="1" applyFill="1" applyBorder="1" applyAlignment="1" applyProtection="1">
      <alignment horizontal="center" vertical="center"/>
      <protection locked="0"/>
    </xf>
    <xf numFmtId="191" fontId="37" fillId="7" borderId="101" xfId="37" applyNumberFormat="1" applyFont="1" applyFill="1" applyBorder="1" applyAlignment="1" applyProtection="1">
      <alignment horizontal="center" vertical="center"/>
      <protection locked="0"/>
    </xf>
    <xf numFmtId="191" fontId="37" fillId="7" borderId="102" xfId="37" applyNumberFormat="1" applyFont="1" applyFill="1" applyBorder="1" applyAlignment="1" applyProtection="1">
      <alignment horizontal="center" vertical="center"/>
      <protection locked="0"/>
    </xf>
    <xf numFmtId="191" fontId="37" fillId="8" borderId="98" xfId="37" applyNumberFormat="1" applyFont="1" applyFill="1" applyBorder="1" applyAlignment="1" applyProtection="1">
      <alignment horizontal="center" vertical="center"/>
      <protection locked="0"/>
    </xf>
    <xf numFmtId="191" fontId="37" fillId="8" borderId="99" xfId="37" applyNumberFormat="1" applyFont="1" applyFill="1" applyBorder="1" applyAlignment="1" applyProtection="1">
      <alignment horizontal="center" vertical="center"/>
      <protection locked="0"/>
    </xf>
    <xf numFmtId="0" fontId="8" fillId="0" borderId="59" xfId="26" applyFont="1" applyBorder="1" applyAlignment="1">
      <alignment horizontal="center"/>
    </xf>
    <xf numFmtId="0" fontId="8" fillId="0" borderId="54" xfId="26" applyFont="1" applyBorder="1" applyAlignment="1">
      <alignment horizontal="center" vertical="center"/>
    </xf>
    <xf numFmtId="0" fontId="8" fillId="0" borderId="55" xfId="26" applyFont="1" applyBorder="1" applyAlignment="1">
      <alignment horizontal="center" vertical="center"/>
    </xf>
    <xf numFmtId="0" fontId="8" fillId="0" borderId="56" xfId="26" applyFont="1" applyBorder="1" applyAlignment="1">
      <alignment horizontal="center" vertical="center"/>
    </xf>
    <xf numFmtId="0" fontId="8" fillId="0" borderId="58" xfId="26" applyFont="1" applyBorder="1" applyAlignment="1">
      <alignment horizontal="center"/>
    </xf>
    <xf numFmtId="191" fontId="8" fillId="0" borderId="61" xfId="26" applyNumberFormat="1" applyFont="1" applyBorder="1" applyAlignment="1">
      <alignment horizontal="center"/>
    </xf>
    <xf numFmtId="191" fontId="37" fillId="7" borderId="85" xfId="37" applyNumberFormat="1" applyFont="1" applyFill="1" applyBorder="1" applyAlignment="1" applyProtection="1">
      <alignment horizontal="center" vertical="center"/>
      <protection locked="0"/>
    </xf>
    <xf numFmtId="191" fontId="37" fillId="7" borderId="86" xfId="37" applyNumberFormat="1" applyFont="1" applyFill="1" applyBorder="1" applyAlignment="1" applyProtection="1">
      <alignment horizontal="center" vertical="center"/>
      <protection locked="0"/>
    </xf>
    <xf numFmtId="191" fontId="37" fillId="7" borderId="87" xfId="37" applyNumberFormat="1" applyFont="1" applyFill="1" applyBorder="1" applyAlignment="1" applyProtection="1">
      <alignment horizontal="center" vertical="center"/>
      <protection locked="0"/>
    </xf>
    <xf numFmtId="192" fontId="37" fillId="7" borderId="100" xfId="37" applyNumberFormat="1" applyFont="1" applyFill="1" applyBorder="1" applyAlignment="1" applyProtection="1">
      <alignment horizontal="center" vertical="center"/>
      <protection locked="0"/>
    </xf>
    <xf numFmtId="192" fontId="37" fillId="7" borderId="101" xfId="37" applyNumberFormat="1" applyFont="1" applyFill="1" applyBorder="1" applyAlignment="1" applyProtection="1">
      <alignment horizontal="center" vertical="center"/>
      <protection locked="0"/>
    </xf>
    <xf numFmtId="192" fontId="37" fillId="7" borderId="102" xfId="37" applyNumberFormat="1" applyFont="1" applyFill="1" applyBorder="1" applyAlignment="1" applyProtection="1">
      <alignment horizontal="center" vertical="center"/>
      <protection locked="0"/>
    </xf>
    <xf numFmtId="0" fontId="37" fillId="8" borderId="91" xfId="14" applyFont="1" applyFill="1" applyBorder="1" applyAlignment="1" applyProtection="1">
      <alignment horizontal="center" vertical="center"/>
      <protection locked="0"/>
    </xf>
    <xf numFmtId="0" fontId="37" fillId="8" borderId="92" xfId="14" applyFont="1" applyFill="1" applyBorder="1" applyAlignment="1" applyProtection="1">
      <alignment horizontal="center" vertical="center"/>
      <protection locked="0"/>
    </xf>
    <xf numFmtId="0" fontId="37" fillId="8" borderId="93" xfId="14" applyFont="1" applyFill="1" applyBorder="1" applyAlignment="1" applyProtection="1">
      <alignment horizontal="center" vertical="center"/>
      <protection locked="0"/>
    </xf>
    <xf numFmtId="0" fontId="37" fillId="8" borderId="94" xfId="14" applyFont="1" applyFill="1" applyBorder="1" applyAlignment="1" applyProtection="1">
      <alignment horizontal="center" vertical="center"/>
      <protection locked="0"/>
    </xf>
    <xf numFmtId="0" fontId="37" fillId="8" borderId="20" xfId="14" applyFont="1" applyFill="1" applyBorder="1" applyAlignment="1" applyProtection="1">
      <alignment horizontal="center" vertical="center"/>
      <protection locked="0"/>
    </xf>
    <xf numFmtId="0" fontId="37" fillId="8" borderId="95" xfId="14" applyFont="1" applyFill="1" applyBorder="1" applyAlignment="1" applyProtection="1">
      <alignment horizontal="center" vertical="center"/>
      <protection locked="0"/>
    </xf>
    <xf numFmtId="0" fontId="37" fillId="8" borderId="96" xfId="14" applyFont="1" applyFill="1" applyBorder="1" applyAlignment="1" applyProtection="1">
      <alignment horizontal="center" vertical="center"/>
      <protection locked="0"/>
    </xf>
    <xf numFmtId="0" fontId="37" fillId="8" borderId="76" xfId="14" applyFont="1" applyFill="1" applyBorder="1" applyAlignment="1" applyProtection="1">
      <alignment horizontal="center" vertical="center"/>
      <protection locked="0"/>
    </xf>
    <xf numFmtId="0" fontId="37" fillId="8" borderId="97" xfId="14" applyFont="1" applyFill="1" applyBorder="1" applyAlignment="1" applyProtection="1">
      <alignment horizontal="center" vertical="center"/>
      <protection locked="0"/>
    </xf>
    <xf numFmtId="0" fontId="8" fillId="0" borderId="0" xfId="26" applyFont="1" applyFill="1" applyAlignment="1">
      <alignment horizontal="left" vertical="top" wrapText="1"/>
    </xf>
    <xf numFmtId="192" fontId="37" fillId="0" borderId="50" xfId="37" applyNumberFormat="1" applyFont="1" applyFill="1" applyBorder="1" applyAlignment="1">
      <alignment horizontal="center" vertical="center"/>
    </xf>
    <xf numFmtId="192" fontId="37" fillId="0" borderId="51" xfId="37" applyNumberFormat="1" applyFont="1" applyFill="1" applyBorder="1" applyAlignment="1">
      <alignment horizontal="center" vertical="center"/>
    </xf>
    <xf numFmtId="192" fontId="37" fillId="0" borderId="52" xfId="37" applyNumberFormat="1" applyFont="1" applyFill="1" applyBorder="1" applyAlignment="1">
      <alignment horizontal="center" vertical="center"/>
    </xf>
    <xf numFmtId="0" fontId="37" fillId="0" borderId="20" xfId="14" applyFont="1" applyBorder="1" applyAlignment="1">
      <alignment horizontal="center" vertical="center" wrapText="1"/>
    </xf>
    <xf numFmtId="0" fontId="37" fillId="0" borderId="20" xfId="14" applyFont="1" applyBorder="1" applyAlignment="1">
      <alignment horizontal="center" vertical="center"/>
    </xf>
    <xf numFmtId="0" fontId="9" fillId="0" borderId="9" xfId="23" applyFont="1" applyBorder="1" applyAlignment="1">
      <alignment horizontal="center" vertical="center"/>
    </xf>
    <xf numFmtId="0" fontId="9" fillId="0" borderId="21" xfId="23" applyFont="1" applyBorder="1" applyAlignment="1">
      <alignment horizontal="center" vertical="center"/>
    </xf>
    <xf numFmtId="0" fontId="9" fillId="0" borderId="7" xfId="23" applyFont="1" applyBorder="1" applyAlignment="1">
      <alignment horizontal="center" vertical="center"/>
    </xf>
    <xf numFmtId="0" fontId="9" fillId="0" borderId="24" xfId="23" applyFont="1" applyBorder="1" applyAlignment="1">
      <alignment horizontal="center" vertical="center"/>
    </xf>
    <xf numFmtId="0" fontId="22" fillId="0" borderId="43" xfId="23" applyFont="1" applyBorder="1" applyAlignment="1">
      <alignment horizontal="left" vertical="center" wrapText="1"/>
    </xf>
    <xf numFmtId="0" fontId="22" fillId="0" borderId="9" xfId="23" applyFont="1" applyBorder="1" applyAlignment="1">
      <alignment horizontal="left" vertical="center" wrapText="1"/>
    </xf>
    <xf numFmtId="0" fontId="22" fillId="0" borderId="21" xfId="23" applyFont="1" applyBorder="1" applyAlignment="1">
      <alignment horizontal="left" vertical="center" wrapText="1"/>
    </xf>
    <xf numFmtId="9" fontId="37" fillId="0" borderId="6" xfId="14" applyNumberFormat="1" applyFont="1" applyBorder="1" applyAlignment="1">
      <alignment horizontal="center" vertical="center"/>
    </xf>
    <xf numFmtId="193" fontId="37" fillId="0" borderId="6" xfId="14" applyNumberFormat="1" applyFont="1" applyBorder="1" applyAlignment="1">
      <alignment horizontal="center" vertical="center"/>
    </xf>
    <xf numFmtId="193" fontId="37" fillId="0" borderId="20" xfId="14" applyNumberFormat="1" applyFont="1" applyBorder="1" applyAlignment="1">
      <alignment horizontal="center" vertical="center"/>
    </xf>
    <xf numFmtId="0" fontId="21" fillId="0" borderId="15" xfId="23" applyFont="1" applyBorder="1" applyAlignment="1">
      <alignment horizontal="center" vertical="center" wrapText="1"/>
    </xf>
    <xf numFmtId="191" fontId="9" fillId="7" borderId="100" xfId="26" applyNumberFormat="1" applyFont="1" applyFill="1" applyBorder="1" applyAlignment="1" applyProtection="1">
      <alignment horizontal="center" vertical="center"/>
      <protection locked="0"/>
    </xf>
    <xf numFmtId="191" fontId="9" fillId="7" borderId="101" xfId="26" applyNumberFormat="1" applyFont="1" applyFill="1" applyBorder="1" applyAlignment="1" applyProtection="1">
      <alignment horizontal="center" vertical="center"/>
      <protection locked="0"/>
    </xf>
    <xf numFmtId="191" fontId="9" fillId="7" borderId="102" xfId="26" applyNumberFormat="1" applyFont="1" applyFill="1" applyBorder="1" applyAlignment="1" applyProtection="1">
      <alignment horizontal="center" vertical="center"/>
      <protection locked="0"/>
    </xf>
    <xf numFmtId="0" fontId="36" fillId="0" borderId="0" xfId="0" applyFont="1" applyAlignment="1">
      <alignment wrapText="1"/>
    </xf>
    <xf numFmtId="0" fontId="0" fillId="0" borderId="0" xfId="0" applyAlignment="1">
      <alignment wrapText="1"/>
    </xf>
    <xf numFmtId="0" fontId="36" fillId="0" borderId="0" xfId="0" applyFont="1" applyAlignment="1">
      <alignment horizontal="left" vertical="top" wrapText="1"/>
    </xf>
    <xf numFmtId="0" fontId="36" fillId="0" borderId="8" xfId="36" applyFont="1" applyFill="1" applyBorder="1" applyAlignment="1">
      <alignment horizontal="left" vertical="center" wrapText="1"/>
    </xf>
    <xf numFmtId="0" fontId="36" fillId="0" borderId="23" xfId="36" applyFont="1" applyFill="1" applyBorder="1" applyAlignment="1">
      <alignment horizontal="left" vertical="center" wrapText="1"/>
    </xf>
    <xf numFmtId="0" fontId="40" fillId="0" borderId="21" xfId="36" applyNumberFormat="1" applyFont="1" applyBorder="1" applyAlignment="1">
      <alignment horizontal="right" vertical="center"/>
    </xf>
    <xf numFmtId="0" fontId="40" fillId="0" borderId="24" xfId="36" applyNumberFormat="1" applyFont="1" applyBorder="1" applyAlignment="1">
      <alignment horizontal="right" vertical="center"/>
    </xf>
    <xf numFmtId="0" fontId="40" fillId="0" borderId="21" xfId="36" applyFont="1" applyBorder="1" applyAlignment="1">
      <alignment horizontal="left" vertical="center"/>
    </xf>
    <xf numFmtId="0" fontId="40" fillId="0" borderId="24" xfId="36" applyFont="1" applyBorder="1" applyAlignment="1">
      <alignment horizontal="left" vertical="center"/>
    </xf>
    <xf numFmtId="0" fontId="40" fillId="0" borderId="15" xfId="36" applyFont="1" applyBorder="1" applyAlignment="1">
      <alignment horizontal="left" vertical="center"/>
    </xf>
    <xf numFmtId="0" fontId="40" fillId="0" borderId="6" xfId="36" applyFont="1" applyBorder="1" applyAlignment="1">
      <alignment horizontal="left" vertical="center"/>
    </xf>
    <xf numFmtId="191" fontId="40" fillId="6" borderId="73" xfId="36" applyNumberFormat="1" applyFont="1" applyFill="1" applyBorder="1" applyAlignment="1">
      <alignment horizontal="left" vertical="center"/>
    </xf>
    <xf numFmtId="0" fontId="40" fillId="0" borderId="21" xfId="36" applyNumberFormat="1" applyFont="1" applyFill="1" applyBorder="1" applyAlignment="1">
      <alignment horizontal="right" vertical="center"/>
    </xf>
    <xf numFmtId="0" fontId="40" fillId="0" borderId="24" xfId="36" applyNumberFormat="1" applyFont="1" applyFill="1" applyBorder="1" applyAlignment="1">
      <alignment horizontal="right" vertical="center"/>
    </xf>
    <xf numFmtId="0" fontId="40" fillId="0" borderId="3" xfId="36" applyNumberFormat="1" applyFont="1" applyFill="1" applyBorder="1" applyAlignment="1">
      <alignment horizontal="right" vertical="center"/>
    </xf>
    <xf numFmtId="0" fontId="40" fillId="0" borderId="15" xfId="36" applyFont="1" applyFill="1" applyBorder="1" applyAlignment="1">
      <alignment horizontal="left" vertical="center"/>
    </xf>
    <xf numFmtId="0" fontId="40" fillId="0" borderId="6" xfId="36" applyFont="1" applyFill="1" applyBorder="1" applyAlignment="1">
      <alignment horizontal="left" vertical="center"/>
    </xf>
    <xf numFmtId="191" fontId="40" fillId="6" borderId="116" xfId="36" applyNumberFormat="1" applyFont="1" applyFill="1" applyBorder="1" applyAlignment="1">
      <alignment horizontal="left" vertical="center"/>
    </xf>
    <xf numFmtId="190" fontId="40" fillId="0" borderId="15" xfId="36" applyNumberFormat="1" applyFont="1" applyBorder="1" applyAlignment="1">
      <alignment horizontal="right" vertical="center"/>
    </xf>
    <xf numFmtId="190" fontId="40" fillId="0" borderId="6" xfId="36" applyNumberFormat="1" applyFont="1" applyBorder="1" applyAlignment="1">
      <alignment horizontal="right" vertical="center"/>
    </xf>
    <xf numFmtId="0" fontId="40" fillId="7" borderId="100" xfId="36" applyFont="1" applyFill="1" applyBorder="1" applyAlignment="1">
      <alignment horizontal="center" vertical="center"/>
    </xf>
    <xf numFmtId="0" fontId="40" fillId="7" borderId="101" xfId="36" applyFont="1" applyFill="1" applyBorder="1" applyAlignment="1">
      <alignment horizontal="center" vertical="center"/>
    </xf>
    <xf numFmtId="0" fontId="40" fillId="7" borderId="102" xfId="36" applyFont="1" applyFill="1" applyBorder="1" applyAlignment="1">
      <alignment horizontal="center" vertical="center"/>
    </xf>
    <xf numFmtId="191" fontId="40" fillId="6" borderId="72" xfId="36" applyNumberFormat="1" applyFont="1" applyFill="1" applyBorder="1" applyAlignment="1">
      <alignment horizontal="left" vertical="center"/>
    </xf>
    <xf numFmtId="191" fontId="40" fillId="6" borderId="117" xfId="36" applyNumberFormat="1" applyFont="1" applyFill="1" applyBorder="1" applyAlignment="1">
      <alignment horizontal="left" vertical="center"/>
    </xf>
    <xf numFmtId="191" fontId="40" fillId="0" borderId="118" xfId="36" applyNumberFormat="1" applyFont="1" applyFill="1" applyBorder="1" applyAlignment="1">
      <alignment horizontal="left" vertical="center"/>
    </xf>
    <xf numFmtId="191" fontId="40" fillId="0" borderId="1" xfId="36" applyNumberFormat="1" applyFont="1" applyFill="1" applyBorder="1" applyAlignment="1">
      <alignment horizontal="left" vertical="center"/>
    </xf>
    <xf numFmtId="191" fontId="40" fillId="6" borderId="83" xfId="36" applyNumberFormat="1" applyFont="1" applyFill="1" applyBorder="1" applyAlignment="1">
      <alignment horizontal="left" vertical="center"/>
    </xf>
    <xf numFmtId="191" fontId="40" fillId="6" borderId="74" xfId="36" applyNumberFormat="1" applyFont="1" applyFill="1" applyBorder="1" applyAlignment="1">
      <alignment horizontal="left" vertical="center"/>
    </xf>
    <xf numFmtId="191" fontId="40" fillId="6" borderId="120" xfId="36" applyNumberFormat="1" applyFont="1" applyFill="1" applyBorder="1" applyAlignment="1">
      <alignment horizontal="left" vertical="center"/>
    </xf>
    <xf numFmtId="191" fontId="40" fillId="6" borderId="121" xfId="36" applyNumberFormat="1" applyFont="1" applyFill="1" applyBorder="1" applyAlignment="1">
      <alignment horizontal="left" vertical="center"/>
    </xf>
    <xf numFmtId="0" fontId="40" fillId="0" borderId="3" xfId="36" applyNumberFormat="1" applyFont="1" applyBorder="1" applyAlignment="1">
      <alignment horizontal="right" vertical="center"/>
    </xf>
    <xf numFmtId="0" fontId="40" fillId="8" borderId="88" xfId="36" applyFont="1" applyFill="1" applyBorder="1" applyAlignment="1">
      <alignment horizontal="center" vertical="center"/>
    </xf>
    <xf numFmtId="0" fontId="40" fillId="8" borderId="89" xfId="36" applyFont="1" applyFill="1" applyBorder="1" applyAlignment="1">
      <alignment horizontal="center" vertical="center"/>
    </xf>
    <xf numFmtId="0" fontId="40" fillId="8" borderId="90" xfId="36" applyFont="1" applyFill="1" applyBorder="1" applyAlignment="1">
      <alignment horizontal="center" vertical="center"/>
    </xf>
    <xf numFmtId="0" fontId="40" fillId="0" borderId="22" xfId="36" applyFont="1" applyBorder="1" applyAlignment="1">
      <alignment horizontal="left" vertical="center" wrapText="1"/>
    </xf>
    <xf numFmtId="0" fontId="40" fillId="0" borderId="8" xfId="36" applyFont="1" applyBorder="1" applyAlignment="1">
      <alignment horizontal="left" vertical="center"/>
    </xf>
    <xf numFmtId="0" fontId="40" fillId="0" borderId="23" xfId="36" applyFont="1" applyBorder="1" applyAlignment="1">
      <alignment horizontal="left" vertical="center"/>
    </xf>
    <xf numFmtId="0" fontId="30" fillId="0" borderId="43" xfId="36" applyFont="1" applyFill="1" applyBorder="1" applyAlignment="1">
      <alignment horizontal="left" vertical="center" wrapText="1"/>
    </xf>
    <xf numFmtId="0" fontId="46" fillId="0" borderId="9" xfId="36" applyFont="1" applyFill="1" applyBorder="1" applyAlignment="1">
      <alignment horizontal="left" vertical="center" wrapText="1"/>
    </xf>
    <xf numFmtId="0" fontId="46" fillId="0" borderId="21" xfId="36" applyFont="1" applyFill="1" applyBorder="1" applyAlignment="1">
      <alignment horizontal="left" vertical="center" wrapText="1"/>
    </xf>
    <xf numFmtId="0" fontId="46" fillId="0" borderId="44" xfId="36" applyFont="1" applyFill="1" applyBorder="1" applyAlignment="1">
      <alignment horizontal="left" vertical="center" wrapText="1"/>
    </xf>
    <xf numFmtId="0" fontId="46" fillId="0" borderId="7" xfId="36" applyFont="1" applyFill="1" applyBorder="1" applyAlignment="1">
      <alignment horizontal="left" vertical="center" wrapText="1"/>
    </xf>
    <xf numFmtId="0" fontId="46" fillId="0" borderId="24" xfId="36" applyFont="1" applyFill="1" applyBorder="1" applyAlignment="1">
      <alignment horizontal="left" vertical="center" wrapText="1"/>
    </xf>
    <xf numFmtId="0" fontId="40" fillId="0" borderId="43" xfId="36" applyFont="1" applyBorder="1" applyAlignment="1">
      <alignment horizontal="left" vertical="center"/>
    </xf>
    <xf numFmtId="0" fontId="40" fillId="0" borderId="9" xfId="36" applyFont="1" applyBorder="1" applyAlignment="1">
      <alignment horizontal="left" vertical="center"/>
    </xf>
    <xf numFmtId="0" fontId="40" fillId="0" borderId="44" xfId="36" applyFont="1" applyBorder="1" applyAlignment="1">
      <alignment horizontal="left" vertical="center"/>
    </xf>
    <xf numFmtId="0" fontId="40" fillId="0" borderId="7" xfId="36" applyFont="1" applyBorder="1" applyAlignment="1">
      <alignment horizontal="left" vertical="center"/>
    </xf>
    <xf numFmtId="0" fontId="31" fillId="0" borderId="67" xfId="36" applyFont="1" applyBorder="1" applyAlignment="1">
      <alignment horizontal="left" vertical="center" wrapText="1"/>
    </xf>
    <xf numFmtId="0" fontId="40" fillId="0" borderId="68" xfId="36" applyFont="1" applyBorder="1" applyAlignment="1">
      <alignment horizontal="left" vertical="center" wrapText="1"/>
    </xf>
    <xf numFmtId="0" fontId="40" fillId="0" borderId="69" xfId="36" applyFont="1" applyBorder="1" applyAlignment="1">
      <alignment horizontal="left" vertical="center" wrapText="1"/>
    </xf>
    <xf numFmtId="191" fontId="40" fillId="0" borderId="15" xfId="36" applyNumberFormat="1" applyFont="1" applyFill="1" applyBorder="1" applyAlignment="1">
      <alignment horizontal="left" vertical="center"/>
    </xf>
    <xf numFmtId="191" fontId="40" fillId="0" borderId="119" xfId="36" applyNumberFormat="1" applyFont="1" applyFill="1" applyBorder="1" applyAlignment="1">
      <alignment horizontal="left" vertical="center"/>
    </xf>
    <xf numFmtId="3" fontId="29" fillId="0" borderId="43" xfId="36" applyNumberFormat="1" applyFont="1" applyBorder="1" applyAlignment="1">
      <alignment horizontal="left" vertical="center"/>
    </xf>
    <xf numFmtId="3" fontId="29" fillId="0" borderId="44" xfId="36" applyNumberFormat="1" applyFont="1" applyBorder="1" applyAlignment="1">
      <alignment horizontal="left" vertical="center"/>
    </xf>
    <xf numFmtId="0" fontId="8" fillId="0" borderId="43" xfId="36" applyFont="1" applyFill="1" applyBorder="1" applyAlignment="1">
      <alignment horizontal="left" vertical="center"/>
    </xf>
    <xf numFmtId="0" fontId="29" fillId="0" borderId="44" xfId="36" applyFont="1" applyFill="1" applyBorder="1" applyAlignment="1">
      <alignment horizontal="left" vertical="center"/>
    </xf>
    <xf numFmtId="3" fontId="40" fillId="0" borderId="20" xfId="36" applyNumberFormat="1" applyFont="1" applyBorder="1" applyAlignment="1">
      <alignment horizontal="center" vertical="center" textRotation="255" wrapText="1"/>
    </xf>
    <xf numFmtId="0" fontId="29" fillId="0" borderId="43" xfId="36" applyFont="1" applyBorder="1" applyAlignment="1">
      <alignment horizontal="left" vertical="center"/>
    </xf>
    <xf numFmtId="0" fontId="29" fillId="0" borderId="44" xfId="36" applyFont="1" applyBorder="1" applyAlignment="1">
      <alignment horizontal="left" vertical="center"/>
    </xf>
    <xf numFmtId="3" fontId="29" fillId="0" borderId="15" xfId="36" applyNumberFormat="1" applyFont="1" applyBorder="1" applyAlignment="1">
      <alignment horizontal="center" vertical="center" textRotation="255"/>
    </xf>
    <xf numFmtId="3" fontId="29" fillId="0" borderId="1" xfId="36" applyNumberFormat="1" applyFont="1" applyBorder="1" applyAlignment="1">
      <alignment horizontal="center" vertical="center" textRotation="255"/>
    </xf>
    <xf numFmtId="3" fontId="29" fillId="0" borderId="6" xfId="36" applyNumberFormat="1" applyFont="1" applyBorder="1" applyAlignment="1">
      <alignment horizontal="center" vertical="center" textRotation="255"/>
    </xf>
    <xf numFmtId="195" fontId="29" fillId="0" borderId="43" xfId="36" applyNumberFormat="1" applyFont="1" applyBorder="1" applyAlignment="1">
      <alignment horizontal="left" vertical="center"/>
    </xf>
    <xf numFmtId="195" fontId="29" fillId="0" borderId="44" xfId="36" applyNumberFormat="1" applyFont="1" applyBorder="1" applyAlignment="1">
      <alignment horizontal="left" vertical="center"/>
    </xf>
    <xf numFmtId="3" fontId="29" fillId="0" borderId="43" xfId="36" quotePrefix="1" applyNumberFormat="1" applyFont="1" applyBorder="1" applyAlignment="1">
      <alignment horizontal="left" vertical="center"/>
    </xf>
    <xf numFmtId="3" fontId="29" fillId="0" borderId="44" xfId="36" quotePrefix="1" applyNumberFormat="1" applyFont="1" applyBorder="1" applyAlignment="1">
      <alignment horizontal="left" vertical="center"/>
    </xf>
    <xf numFmtId="195" fontId="8" fillId="0" borderId="43" xfId="36" applyNumberFormat="1" applyFont="1" applyFill="1" applyBorder="1" applyAlignment="1">
      <alignment horizontal="left" vertical="center"/>
    </xf>
    <xf numFmtId="195" fontId="29" fillId="0" borderId="44" xfId="36" applyNumberFormat="1" applyFont="1" applyFill="1" applyBorder="1" applyAlignment="1">
      <alignment horizontal="left" vertical="center"/>
    </xf>
    <xf numFmtId="190" fontId="40" fillId="0" borderId="20" xfId="36" applyNumberFormat="1" applyFont="1" applyBorder="1" applyAlignment="1">
      <alignment horizontal="right" vertical="center"/>
    </xf>
    <xf numFmtId="190" fontId="40" fillId="0" borderId="15" xfId="36" applyNumberFormat="1" applyFont="1" applyFill="1" applyBorder="1" applyAlignment="1">
      <alignment horizontal="right" vertical="center"/>
    </xf>
    <xf numFmtId="190" fontId="40" fillId="0" borderId="6" xfId="36" applyNumberFormat="1" applyFont="1" applyFill="1" applyBorder="1" applyAlignment="1">
      <alignment horizontal="right" vertical="center"/>
    </xf>
    <xf numFmtId="0" fontId="26" fillId="0" borderId="8" xfId="36" applyFont="1" applyFill="1" applyBorder="1" applyAlignment="1">
      <alignment horizontal="left" vertical="center"/>
    </xf>
    <xf numFmtId="0" fontId="40" fillId="0" borderId="8" xfId="36" applyFont="1" applyFill="1" applyBorder="1" applyAlignment="1">
      <alignment horizontal="left" vertical="center"/>
    </xf>
    <xf numFmtId="177" fontId="14" fillId="0" borderId="1" xfId="29" applyNumberFormat="1" applyFont="1" applyFill="1" applyBorder="1" applyAlignment="1">
      <alignment horizontal="center" vertical="center"/>
    </xf>
    <xf numFmtId="181" fontId="14" fillId="0" borderId="15" xfId="29" applyNumberFormat="1" applyFont="1" applyFill="1" applyBorder="1" applyAlignment="1">
      <alignment horizontal="right" vertical="center"/>
    </xf>
    <xf numFmtId="181" fontId="14" fillId="0" borderId="6" xfId="29" applyNumberFormat="1" applyFont="1" applyFill="1" applyBorder="1" applyAlignment="1">
      <alignment horizontal="right" vertical="center"/>
    </xf>
    <xf numFmtId="184" fontId="14" fillId="0" borderId="15" xfId="29" applyNumberFormat="1" applyFont="1" applyFill="1" applyBorder="1" applyAlignment="1">
      <alignment horizontal="right" vertical="center"/>
    </xf>
    <xf numFmtId="184" fontId="14" fillId="0" borderId="6" xfId="29" applyNumberFormat="1" applyFont="1" applyFill="1" applyBorder="1" applyAlignment="1">
      <alignment horizontal="right" vertical="center"/>
    </xf>
    <xf numFmtId="176" fontId="14" fillId="0" borderId="15" xfId="29" applyNumberFormat="1" applyFont="1" applyFill="1" applyBorder="1" applyAlignment="1">
      <alignment horizontal="right" vertical="center"/>
    </xf>
    <xf numFmtId="176" fontId="14" fillId="0" borderId="6" xfId="29" applyNumberFormat="1" applyFont="1" applyFill="1" applyBorder="1" applyAlignment="1">
      <alignment horizontal="right" vertical="center"/>
    </xf>
    <xf numFmtId="178" fontId="14" fillId="0" borderId="15" xfId="29" applyNumberFormat="1" applyFont="1" applyFill="1" applyBorder="1" applyAlignment="1">
      <alignment horizontal="right" vertical="center"/>
    </xf>
    <xf numFmtId="178" fontId="14" fillId="0" borderId="6" xfId="29" applyNumberFormat="1" applyFont="1" applyFill="1" applyBorder="1" applyAlignment="1">
      <alignment horizontal="right" vertical="center"/>
    </xf>
    <xf numFmtId="180" fontId="14" fillId="0" borderId="15" xfId="29" applyNumberFormat="1" applyFont="1" applyFill="1" applyBorder="1" applyAlignment="1">
      <alignment horizontal="right" vertical="center" wrapText="1"/>
    </xf>
    <xf numFmtId="180" fontId="14" fillId="0" borderId="6" xfId="29" applyNumberFormat="1" applyFont="1" applyFill="1" applyBorder="1" applyAlignment="1">
      <alignment horizontal="right" vertical="center" wrapText="1"/>
    </xf>
    <xf numFmtId="3" fontId="14" fillId="0" borderId="0" xfId="29" applyNumberFormat="1" applyFont="1" applyFill="1" applyBorder="1" applyAlignment="1">
      <alignment horizontal="center" vertical="center"/>
    </xf>
    <xf numFmtId="3" fontId="14" fillId="0" borderId="15" xfId="29" applyNumberFormat="1" applyFont="1" applyFill="1" applyBorder="1" applyAlignment="1">
      <alignment horizontal="right" vertical="center"/>
    </xf>
    <xf numFmtId="3" fontId="14" fillId="0" borderId="6" xfId="29" applyNumberFormat="1" applyFont="1" applyFill="1" applyBorder="1" applyAlignment="1">
      <alignment horizontal="right" vertical="center"/>
    </xf>
    <xf numFmtId="183" fontId="14" fillId="0" borderId="15" xfId="29" applyNumberFormat="1" applyFont="1" applyFill="1" applyBorder="1" applyAlignment="1">
      <alignment horizontal="right" vertical="center"/>
    </xf>
    <xf numFmtId="183" fontId="14" fillId="0" borderId="6" xfId="29" applyNumberFormat="1" applyFont="1" applyFill="1" applyBorder="1" applyAlignment="1">
      <alignment horizontal="right" vertical="center"/>
    </xf>
    <xf numFmtId="177" fontId="14" fillId="0" borderId="3" xfId="29" applyNumberFormat="1" applyFont="1" applyFill="1" applyBorder="1" applyAlignment="1">
      <alignment horizontal="center" vertical="center"/>
    </xf>
    <xf numFmtId="3" fontId="14" fillId="0" borderId="15" xfId="29" applyNumberFormat="1" applyFont="1" applyFill="1" applyBorder="1" applyAlignment="1">
      <alignment horizontal="center" vertical="center" wrapText="1"/>
    </xf>
    <xf numFmtId="3" fontId="14" fillId="0" borderId="6" xfId="29" applyNumberFormat="1" applyFont="1" applyFill="1" applyBorder="1" applyAlignment="1">
      <alignment horizontal="center" vertical="center" wrapText="1"/>
    </xf>
    <xf numFmtId="3" fontId="14" fillId="0" borderId="10" xfId="29" applyNumberFormat="1" applyFont="1" applyFill="1" applyBorder="1" applyAlignment="1">
      <alignment horizontal="center" vertical="center" wrapText="1"/>
    </xf>
    <xf numFmtId="3" fontId="14" fillId="0" borderId="16" xfId="29" applyNumberFormat="1" applyFont="1" applyFill="1" applyBorder="1" applyAlignment="1">
      <alignment horizontal="center" vertical="center" wrapText="1"/>
    </xf>
    <xf numFmtId="178" fontId="14" fillId="0" borderId="15" xfId="29" applyNumberFormat="1" applyFont="1" applyFill="1" applyBorder="1" applyAlignment="1">
      <alignment horizontal="right" vertical="center" shrinkToFit="1"/>
    </xf>
    <xf numFmtId="178" fontId="14" fillId="0" borderId="6" xfId="29" applyNumberFormat="1" applyFont="1" applyFill="1" applyBorder="1" applyAlignment="1">
      <alignment horizontal="right" vertical="center" shrinkToFit="1"/>
    </xf>
    <xf numFmtId="3" fontId="14" fillId="0" borderId="70" xfId="29" applyNumberFormat="1" applyFont="1" applyFill="1" applyBorder="1" applyAlignment="1">
      <alignment horizontal="center" vertical="center" wrapText="1"/>
    </xf>
    <xf numFmtId="38" fontId="14" fillId="0" borderId="15" xfId="46" applyFont="1" applyFill="1" applyBorder="1" applyAlignment="1">
      <alignment horizontal="right" vertical="center"/>
    </xf>
    <xf numFmtId="38" fontId="14" fillId="0" borderId="6" xfId="46" applyFont="1" applyFill="1" applyBorder="1" applyAlignment="1">
      <alignment horizontal="right" vertical="center"/>
    </xf>
    <xf numFmtId="177" fontId="14" fillId="0" borderId="1" xfId="29" applyNumberFormat="1" applyFont="1" applyFill="1" applyBorder="1" applyAlignment="1">
      <alignment horizontal="center" vertical="center" wrapText="1"/>
    </xf>
    <xf numFmtId="3" fontId="14" fillId="0" borderId="15" xfId="29" applyNumberFormat="1" applyFont="1" applyFill="1" applyBorder="1" applyAlignment="1">
      <alignment vertical="center" wrapText="1"/>
    </xf>
    <xf numFmtId="3" fontId="14" fillId="0" borderId="6" xfId="29" applyNumberFormat="1" applyFont="1" applyFill="1" applyBorder="1" applyAlignment="1">
      <alignment vertical="center" wrapText="1"/>
    </xf>
    <xf numFmtId="187" fontId="14" fillId="0" borderId="15" xfId="29" applyNumberFormat="1" applyFont="1" applyFill="1" applyBorder="1" applyAlignment="1">
      <alignment horizontal="right" vertical="center"/>
    </xf>
    <xf numFmtId="187" fontId="14" fillId="0" borderId="6" xfId="29" applyNumberFormat="1" applyFont="1" applyFill="1" applyBorder="1" applyAlignment="1">
      <alignment horizontal="right" vertical="center"/>
    </xf>
    <xf numFmtId="3" fontId="14" fillId="0" borderId="20" xfId="29" applyNumberFormat="1" applyFont="1" applyFill="1" applyBorder="1" applyAlignment="1">
      <alignment horizontal="center" vertical="center" wrapText="1"/>
    </xf>
    <xf numFmtId="3" fontId="14" fillId="0" borderId="1" xfId="29" applyNumberFormat="1" applyFont="1" applyFill="1" applyBorder="1" applyAlignment="1">
      <alignment horizontal="center" vertical="center" wrapText="1"/>
    </xf>
    <xf numFmtId="3" fontId="14" fillId="0" borderId="43" xfId="29" applyNumberFormat="1" applyFont="1" applyFill="1" applyBorder="1" applyAlignment="1">
      <alignment horizontal="center" vertical="center" wrapText="1"/>
    </xf>
    <xf numFmtId="3" fontId="14" fillId="0" borderId="9" xfId="29" applyNumberFormat="1" applyFont="1" applyFill="1" applyBorder="1" applyAlignment="1">
      <alignment horizontal="center" vertical="center"/>
    </xf>
    <xf numFmtId="3" fontId="14" fillId="0" borderId="21" xfId="29" applyNumberFormat="1" applyFont="1" applyFill="1" applyBorder="1" applyAlignment="1">
      <alignment horizontal="center" vertical="center"/>
    </xf>
    <xf numFmtId="3" fontId="14" fillId="0" borderId="2" xfId="29" applyNumberFormat="1" applyFont="1" applyFill="1" applyBorder="1" applyAlignment="1">
      <alignment horizontal="center" vertical="center"/>
    </xf>
    <xf numFmtId="3" fontId="14" fillId="0" borderId="3" xfId="29" applyNumberFormat="1" applyFont="1" applyFill="1" applyBorder="1" applyAlignment="1">
      <alignment horizontal="center" vertical="center"/>
    </xf>
    <xf numFmtId="3" fontId="15" fillId="0" borderId="15" xfId="29" applyNumberFormat="1" applyFont="1" applyFill="1" applyBorder="1" applyAlignment="1">
      <alignment horizontal="center" vertical="center" wrapText="1"/>
    </xf>
    <xf numFmtId="3" fontId="15" fillId="0" borderId="1" xfId="29" applyNumberFormat="1" applyFont="1" applyFill="1" applyBorder="1" applyAlignment="1">
      <alignment horizontal="center" vertical="center" wrapText="1"/>
    </xf>
    <xf numFmtId="176" fontId="14" fillId="0" borderId="44" xfId="29" applyNumberFormat="1" applyFont="1" applyFill="1" applyBorder="1" applyAlignment="1">
      <alignment horizontal="center" vertical="center" wrapText="1"/>
    </xf>
    <xf numFmtId="176" fontId="14" fillId="0" borderId="7" xfId="29" applyNumberFormat="1" applyFont="1" applyFill="1" applyBorder="1" applyAlignment="1">
      <alignment horizontal="center" vertical="center" wrapText="1"/>
    </xf>
    <xf numFmtId="176" fontId="14" fillId="0" borderId="24" xfId="29" applyNumberFormat="1" applyFont="1" applyFill="1" applyBorder="1" applyAlignment="1">
      <alignment horizontal="center" vertical="center" wrapText="1"/>
    </xf>
    <xf numFmtId="3" fontId="14" fillId="0" borderId="15" xfId="29" applyNumberFormat="1" applyFont="1" applyFill="1" applyBorder="1" applyAlignment="1">
      <alignment horizontal="center" vertical="center" shrinkToFit="1"/>
    </xf>
    <xf numFmtId="3" fontId="14" fillId="0" borderId="1" xfId="29" applyNumberFormat="1" applyFont="1" applyFill="1" applyBorder="1" applyAlignment="1">
      <alignment horizontal="center" vertical="center" shrinkToFit="1"/>
    </xf>
    <xf numFmtId="177" fontId="14" fillId="0" borderId="15" xfId="29" applyNumberFormat="1" applyFont="1" applyFill="1" applyBorder="1" applyAlignment="1">
      <alignment horizontal="center" vertical="center" shrinkToFit="1"/>
    </xf>
    <xf numFmtId="177" fontId="14" fillId="0" borderId="1" xfId="29" applyNumberFormat="1" applyFont="1" applyFill="1" applyBorder="1" applyAlignment="1">
      <alignment horizontal="center" vertical="center" shrinkToFit="1"/>
    </xf>
    <xf numFmtId="3" fontId="14" fillId="0" borderId="9" xfId="29" applyNumberFormat="1" applyFont="1" applyFill="1" applyBorder="1" applyAlignment="1">
      <alignment horizontal="center" vertical="center" wrapText="1"/>
    </xf>
    <xf numFmtId="3" fontId="14" fillId="0" borderId="21" xfId="29" applyNumberFormat="1" applyFont="1" applyFill="1" applyBorder="1" applyAlignment="1">
      <alignment horizontal="center" vertical="center" wrapText="1"/>
    </xf>
    <xf numFmtId="3" fontId="14" fillId="0" borderId="2" xfId="29" applyNumberFormat="1" applyFont="1" applyFill="1" applyBorder="1" applyAlignment="1">
      <alignment horizontal="center" vertical="center" wrapText="1"/>
    </xf>
    <xf numFmtId="3" fontId="14" fillId="0" borderId="0" xfId="29" applyNumberFormat="1" applyFont="1" applyFill="1" applyBorder="1" applyAlignment="1">
      <alignment horizontal="center" vertical="center" wrapText="1"/>
    </xf>
    <xf numFmtId="3" fontId="14" fillId="0" borderId="3" xfId="29" applyNumberFormat="1" applyFont="1" applyFill="1" applyBorder="1" applyAlignment="1">
      <alignment horizontal="center" vertical="center" wrapText="1"/>
    </xf>
    <xf numFmtId="3" fontId="14" fillId="0" borderId="43" xfId="29" applyNumberFormat="1" applyFont="1" applyFill="1" applyBorder="1" applyAlignment="1">
      <alignment horizontal="center" vertical="center"/>
    </xf>
    <xf numFmtId="0" fontId="14" fillId="0" borderId="0" xfId="29" applyNumberFormat="1" applyFont="1" applyFill="1" applyBorder="1" applyAlignment="1">
      <alignment horizontal="center" vertical="center"/>
    </xf>
    <xf numFmtId="188" fontId="8" fillId="0" borderId="20" xfId="26" applyNumberFormat="1" applyFont="1" applyFill="1" applyBorder="1" applyAlignment="1">
      <alignment horizontal="center" vertical="center" wrapText="1"/>
    </xf>
    <xf numFmtId="188" fontId="8" fillId="0" borderId="22" xfId="26" applyNumberFormat="1" applyFont="1" applyFill="1" applyBorder="1" applyAlignment="1">
      <alignment horizontal="center" vertical="center" wrapText="1"/>
    </xf>
    <xf numFmtId="0" fontId="8" fillId="0" borderId="9" xfId="26" applyFont="1" applyFill="1" applyBorder="1" applyAlignment="1">
      <alignment horizontal="center"/>
    </xf>
    <xf numFmtId="0" fontId="8" fillId="0" borderId="43" xfId="47" applyFont="1" applyFill="1" applyBorder="1" applyAlignment="1">
      <alignment vertical="center" wrapText="1"/>
    </xf>
    <xf numFmtId="0" fontId="6" fillId="0" borderId="2" xfId="47" applyFont="1" applyFill="1" applyBorder="1" applyAlignment="1">
      <alignment vertical="center" wrapText="1"/>
    </xf>
    <xf numFmtId="0" fontId="6" fillId="0" borderId="44" xfId="47" applyFont="1" applyFill="1" applyBorder="1" applyAlignment="1">
      <alignment vertical="center" wrapText="1"/>
    </xf>
    <xf numFmtId="0" fontId="8" fillId="0" borderId="21" xfId="26" applyFont="1" applyFill="1" applyBorder="1" applyAlignment="1">
      <alignment vertical="center" wrapText="1"/>
    </xf>
    <xf numFmtId="0" fontId="8" fillId="0" borderId="3" xfId="26" applyFont="1" applyFill="1" applyBorder="1" applyAlignment="1">
      <alignment vertical="center" wrapText="1"/>
    </xf>
    <xf numFmtId="0" fontId="8" fillId="0" borderId="24" xfId="26" applyFont="1" applyFill="1" applyBorder="1" applyAlignment="1">
      <alignment vertical="center" wrapText="1"/>
    </xf>
    <xf numFmtId="0" fontId="50" fillId="0" borderId="9" xfId="47" applyFont="1" applyFill="1" applyBorder="1" applyAlignment="1">
      <alignment wrapText="1"/>
    </xf>
    <xf numFmtId="0" fontId="50" fillId="0" borderId="21" xfId="47" applyFont="1" applyFill="1" applyBorder="1" applyAlignment="1">
      <alignment wrapText="1"/>
    </xf>
    <xf numFmtId="3" fontId="8" fillId="0" borderId="0" xfId="26" applyNumberFormat="1" applyFont="1" applyFill="1" applyBorder="1" applyAlignment="1">
      <alignment horizontal="right" vertical="center" wrapText="1"/>
    </xf>
    <xf numFmtId="176" fontId="8" fillId="0" borderId="43" xfId="26" applyNumberFormat="1" applyFont="1" applyFill="1" applyBorder="1" applyAlignment="1">
      <alignment horizontal="left" vertical="center" wrapText="1"/>
    </xf>
    <xf numFmtId="176" fontId="8" fillId="0" borderId="2" xfId="26" applyNumberFormat="1" applyFont="1" applyFill="1" applyBorder="1" applyAlignment="1">
      <alignment horizontal="left" vertical="center"/>
    </xf>
    <xf numFmtId="176" fontId="8" fillId="0" borderId="44" xfId="26" applyNumberFormat="1" applyFont="1" applyFill="1" applyBorder="1" applyAlignment="1">
      <alignment horizontal="left" vertical="center"/>
    </xf>
    <xf numFmtId="0" fontId="8" fillId="0" borderId="21" xfId="47" applyFont="1" applyFill="1" applyBorder="1" applyAlignment="1">
      <alignment vertical="center" wrapText="1"/>
    </xf>
    <xf numFmtId="0" fontId="50" fillId="0" borderId="3" xfId="47" applyFont="1" applyFill="1" applyBorder="1" applyAlignment="1">
      <alignment vertical="center" wrapText="1"/>
    </xf>
    <xf numFmtId="0" fontId="50" fillId="0" borderId="24" xfId="47" applyFont="1" applyFill="1" applyBorder="1" applyAlignment="1">
      <alignment vertical="center" wrapText="1"/>
    </xf>
    <xf numFmtId="176" fontId="8" fillId="0" borderId="21" xfId="26" applyNumberFormat="1" applyFont="1" applyFill="1" applyBorder="1" applyAlignment="1">
      <alignment horizontal="center" vertical="center"/>
    </xf>
    <xf numFmtId="176" fontId="8" fillId="0" borderId="3" xfId="26" applyNumberFormat="1" applyFont="1" applyFill="1" applyBorder="1" applyAlignment="1">
      <alignment horizontal="center" vertical="center"/>
    </xf>
    <xf numFmtId="176" fontId="8" fillId="0" borderId="24" xfId="26" applyNumberFormat="1" applyFont="1" applyFill="1" applyBorder="1" applyAlignment="1">
      <alignment horizontal="center" vertical="center"/>
    </xf>
    <xf numFmtId="0" fontId="8" fillId="0" borderId="43" xfId="26" applyFont="1" applyFill="1" applyBorder="1" applyAlignment="1">
      <alignment vertical="center" wrapText="1"/>
    </xf>
    <xf numFmtId="0" fontId="8" fillId="0" borderId="2" xfId="26" applyFont="1" applyFill="1" applyBorder="1" applyAlignment="1">
      <alignment vertical="center" wrapText="1"/>
    </xf>
    <xf numFmtId="0" fontId="8" fillId="0" borderId="44" xfId="26" applyFont="1" applyFill="1" applyBorder="1" applyAlignment="1">
      <alignment vertical="center" wrapText="1"/>
    </xf>
    <xf numFmtId="0" fontId="8" fillId="0" borderId="22" xfId="26" applyFont="1" applyFill="1" applyBorder="1" applyAlignment="1">
      <alignment horizontal="distributed" vertical="center" wrapText="1"/>
    </xf>
    <xf numFmtId="0" fontId="8" fillId="0" borderId="8" xfId="26" applyFont="1" applyFill="1" applyBorder="1" applyAlignment="1">
      <alignment horizontal="distributed" vertical="center" wrapText="1"/>
    </xf>
    <xf numFmtId="3" fontId="8" fillId="0" borderId="8" xfId="26" applyNumberFormat="1" applyFont="1" applyFill="1" applyBorder="1" applyAlignment="1">
      <alignment horizontal="right" vertical="center" wrapText="1"/>
    </xf>
    <xf numFmtId="3" fontId="8" fillId="0" borderId="23" xfId="26" applyNumberFormat="1" applyFont="1" applyFill="1" applyBorder="1" applyAlignment="1">
      <alignment horizontal="right" vertical="center" wrapText="1"/>
    </xf>
    <xf numFmtId="0" fontId="8" fillId="0" borderId="15" xfId="26" applyFont="1" applyFill="1" applyBorder="1" applyAlignment="1">
      <alignment horizontal="center" vertical="center"/>
    </xf>
    <xf numFmtId="0" fontId="8" fillId="0" borderId="1" xfId="26" applyFont="1" applyFill="1" applyBorder="1" applyAlignment="1">
      <alignment horizontal="center" vertical="center"/>
    </xf>
    <xf numFmtId="0" fontId="8" fillId="0" borderId="6" xfId="26" applyFont="1" applyFill="1" applyBorder="1" applyAlignment="1">
      <alignment horizontal="center" vertical="center"/>
    </xf>
    <xf numFmtId="176" fontId="9" fillId="0" borderId="15" xfId="26" applyNumberFormat="1" applyFont="1" applyFill="1" applyBorder="1" applyAlignment="1">
      <alignment horizontal="left" vertical="center" wrapText="1"/>
    </xf>
    <xf numFmtId="176" fontId="9" fillId="0" borderId="1" xfId="26" applyNumberFormat="1" applyFont="1" applyFill="1" applyBorder="1" applyAlignment="1">
      <alignment horizontal="left" vertical="center" wrapText="1"/>
    </xf>
    <xf numFmtId="176" fontId="9" fillId="0" borderId="6" xfId="26" applyNumberFormat="1" applyFont="1" applyFill="1" applyBorder="1" applyAlignment="1">
      <alignment horizontal="left" vertical="center" wrapText="1"/>
    </xf>
    <xf numFmtId="0" fontId="8" fillId="0" borderId="43" xfId="26" applyFont="1" applyFill="1" applyBorder="1" applyAlignment="1">
      <alignment horizontal="center" vertical="center"/>
    </xf>
    <xf numFmtId="0" fontId="8" fillId="0" borderId="2" xfId="26" applyFont="1" applyFill="1" applyBorder="1" applyAlignment="1">
      <alignment horizontal="center" vertical="center"/>
    </xf>
    <xf numFmtId="0" fontId="8" fillId="0" borderId="44" xfId="26" applyFont="1" applyFill="1" applyBorder="1" applyAlignment="1">
      <alignment horizontal="center" vertical="center"/>
    </xf>
    <xf numFmtId="0" fontId="8" fillId="0" borderId="9" xfId="26" applyFont="1" applyFill="1" applyBorder="1" applyAlignment="1">
      <alignment horizontal="center" wrapText="1"/>
    </xf>
    <xf numFmtId="0" fontId="9" fillId="0" borderId="43" xfId="26" applyFont="1" applyFill="1" applyBorder="1" applyAlignment="1">
      <alignment vertical="center" wrapText="1"/>
    </xf>
    <xf numFmtId="0" fontId="9" fillId="0" borderId="9" xfId="26" applyFont="1" applyFill="1" applyBorder="1" applyAlignment="1">
      <alignment vertical="center" wrapText="1"/>
    </xf>
    <xf numFmtId="0" fontId="9" fillId="0" borderId="44" xfId="26" applyFont="1" applyFill="1" applyBorder="1" applyAlignment="1">
      <alignment vertical="center" wrapText="1"/>
    </xf>
    <xf numFmtId="0" fontId="9" fillId="0" borderId="7" xfId="26" applyFont="1" applyFill="1" applyBorder="1" applyAlignment="1">
      <alignment vertical="center" wrapText="1"/>
    </xf>
    <xf numFmtId="3" fontId="8" fillId="0" borderId="9" xfId="26" applyNumberFormat="1" applyFont="1" applyFill="1" applyBorder="1" applyAlignment="1">
      <alignment horizontal="left" wrapText="1"/>
    </xf>
    <xf numFmtId="0" fontId="8" fillId="0" borderId="0" xfId="26" applyFont="1" applyFill="1" applyBorder="1" applyAlignment="1">
      <alignment horizontal="left" vertical="center"/>
    </xf>
    <xf numFmtId="0" fontId="9" fillId="0" borderId="20" xfId="26" applyFont="1" applyFill="1" applyBorder="1" applyAlignment="1">
      <alignment vertical="center" wrapText="1"/>
    </xf>
    <xf numFmtId="188" fontId="8" fillId="0" borderId="7" xfId="26" applyNumberFormat="1" applyFont="1" applyFill="1" applyBorder="1" applyAlignment="1">
      <alignment horizontal="center" vertical="top" wrapText="1"/>
    </xf>
    <xf numFmtId="188" fontId="8" fillId="0" borderId="24" xfId="26" applyNumberFormat="1" applyFont="1" applyFill="1" applyBorder="1" applyAlignment="1">
      <alignment horizontal="center" vertical="top" wrapText="1"/>
    </xf>
    <xf numFmtId="187" fontId="8" fillId="0" borderId="0" xfId="26" applyNumberFormat="1" applyFont="1" applyFill="1" applyBorder="1" applyAlignment="1">
      <alignment horizontal="center" vertical="center"/>
    </xf>
    <xf numFmtId="0" fontId="8" fillId="0" borderId="7" xfId="26" applyFont="1" applyFill="1" applyBorder="1" applyAlignment="1">
      <alignment horizontal="left" vertical="center" wrapText="1"/>
    </xf>
    <xf numFmtId="0" fontId="8" fillId="0" borderId="24" xfId="26" applyFont="1" applyFill="1" applyBorder="1" applyAlignment="1">
      <alignment horizontal="left" vertical="center" wrapText="1"/>
    </xf>
    <xf numFmtId="189" fontId="8" fillId="0" borderId="20" xfId="26" applyNumberFormat="1" applyFont="1" applyFill="1" applyBorder="1" applyAlignment="1">
      <alignment horizontal="center" vertical="center" wrapText="1"/>
    </xf>
    <xf numFmtId="189" fontId="8" fillId="0" borderId="22" xfId="26" applyNumberFormat="1" applyFont="1" applyFill="1" applyBorder="1" applyAlignment="1">
      <alignment horizontal="center" vertical="center" wrapText="1"/>
    </xf>
    <xf numFmtId="176" fontId="8" fillId="0" borderId="43" xfId="26" applyNumberFormat="1" applyFont="1" applyFill="1" applyBorder="1" applyAlignment="1">
      <alignment horizontal="left" vertical="center"/>
    </xf>
    <xf numFmtId="176" fontId="9" fillId="0" borderId="15" xfId="26" applyNumberFormat="1" applyFont="1" applyFill="1" applyBorder="1" applyAlignment="1">
      <alignment horizontal="left" vertical="center"/>
    </xf>
    <xf numFmtId="176" fontId="9" fillId="0" borderId="1" xfId="26" applyNumberFormat="1" applyFont="1" applyFill="1" applyBorder="1" applyAlignment="1">
      <alignment horizontal="left" vertical="center"/>
    </xf>
    <xf numFmtId="176" fontId="9" fillId="0" borderId="6" xfId="26" applyNumberFormat="1" applyFont="1" applyFill="1" applyBorder="1" applyAlignment="1">
      <alignment horizontal="left" vertical="center"/>
    </xf>
    <xf numFmtId="0" fontId="8" fillId="0" borderId="7" xfId="26" applyFont="1" applyFill="1" applyBorder="1" applyAlignment="1">
      <alignment horizontal="left" vertical="top" wrapText="1"/>
    </xf>
    <xf numFmtId="0" fontId="8" fillId="0" borderId="24" xfId="26" applyFont="1" applyFill="1" applyBorder="1" applyAlignment="1">
      <alignment horizontal="left" vertical="top" wrapText="1"/>
    </xf>
    <xf numFmtId="3" fontId="8" fillId="0" borderId="20" xfId="26" applyNumberFormat="1" applyFont="1" applyFill="1" applyBorder="1" applyAlignment="1">
      <alignment horizontal="center" vertical="center" wrapText="1"/>
    </xf>
    <xf numFmtId="3" fontId="8" fillId="0" borderId="22" xfId="26" applyNumberFormat="1" applyFont="1" applyFill="1" applyBorder="1" applyAlignment="1">
      <alignment horizontal="center" vertical="center" wrapText="1"/>
    </xf>
    <xf numFmtId="0" fontId="8" fillId="0" borderId="22" xfId="26" applyFont="1" applyFill="1" applyBorder="1" applyAlignment="1">
      <alignment horizontal="center" vertical="center" wrapText="1"/>
    </xf>
    <xf numFmtId="0" fontId="8" fillId="0" borderId="8" xfId="26" applyFont="1" applyFill="1" applyBorder="1" applyAlignment="1">
      <alignment horizontal="center" vertical="center" wrapText="1"/>
    </xf>
    <xf numFmtId="0" fontId="8" fillId="0" borderId="23" xfId="26" applyFont="1" applyFill="1" applyBorder="1" applyAlignment="1">
      <alignment horizontal="center" vertical="center" wrapText="1"/>
    </xf>
    <xf numFmtId="0" fontId="9" fillId="0" borderId="21" xfId="47" applyFont="1" applyFill="1" applyBorder="1" applyAlignment="1">
      <alignment vertical="center" wrapText="1"/>
    </xf>
    <xf numFmtId="0" fontId="8" fillId="0" borderId="2" xfId="47" applyFont="1" applyFill="1" applyBorder="1" applyAlignment="1">
      <alignment horizontal="left" vertical="center" wrapText="1"/>
    </xf>
    <xf numFmtId="0" fontId="8" fillId="0" borderId="0" xfId="47" applyFont="1" applyFill="1" applyBorder="1" applyAlignment="1">
      <alignment horizontal="left" vertical="center" wrapText="1"/>
    </xf>
    <xf numFmtId="0" fontId="8" fillId="0" borderId="44" xfId="47" applyFont="1" applyFill="1" applyBorder="1" applyAlignment="1">
      <alignment horizontal="left" vertical="center" wrapText="1"/>
    </xf>
    <xf numFmtId="0" fontId="8" fillId="0" borderId="7" xfId="47" applyFont="1" applyFill="1" applyBorder="1" applyAlignment="1">
      <alignment horizontal="left" vertical="center" wrapText="1"/>
    </xf>
    <xf numFmtId="0" fontId="8" fillId="0" borderId="0" xfId="26" applyFont="1" applyFill="1" applyBorder="1" applyAlignment="1">
      <alignment horizontal="left" vertical="center" wrapText="1"/>
    </xf>
    <xf numFmtId="0" fontId="8" fillId="0" borderId="3" xfId="26" applyFont="1" applyFill="1" applyBorder="1" applyAlignment="1">
      <alignment horizontal="left" vertical="center" wrapText="1"/>
    </xf>
    <xf numFmtId="3" fontId="8" fillId="0" borderId="7" xfId="26" applyNumberFormat="1" applyFont="1" applyFill="1" applyBorder="1" applyAlignment="1">
      <alignment horizontal="right" vertical="center" wrapText="1"/>
    </xf>
    <xf numFmtId="0" fontId="34" fillId="0" borderId="0" xfId="18" applyFont="1" applyAlignment="1">
      <alignment horizontal="center" vertical="center"/>
    </xf>
    <xf numFmtId="0" fontId="34" fillId="0" borderId="0" xfId="18" applyAlignment="1">
      <alignment horizontal="center" vertical="center"/>
    </xf>
    <xf numFmtId="0" fontId="34" fillId="0" borderId="0" xfId="19" applyFont="1" applyAlignment="1">
      <alignment horizontal="center" vertical="center"/>
    </xf>
    <xf numFmtId="0" fontId="8" fillId="0" borderId="0" xfId="22" applyFont="1"/>
  </cellXfs>
  <cellStyles count="48">
    <cellStyle name="パーセント 2" xfId="1"/>
    <cellStyle name="パーセント 3" xfId="2"/>
    <cellStyle name="桁区切り 10" xfId="42"/>
    <cellStyle name="桁区切り 11" xfId="44"/>
    <cellStyle name="桁区切り 12" xfId="46"/>
    <cellStyle name="桁区切り 2" xfId="3"/>
    <cellStyle name="桁区切り 2 2" xfId="4"/>
    <cellStyle name="桁区切り 3" xfId="5"/>
    <cellStyle name="桁区切り 4" xfId="6"/>
    <cellStyle name="桁区切り 5" xfId="7"/>
    <cellStyle name="桁区切り 6" xfId="8"/>
    <cellStyle name="桁区切り 7" xfId="9"/>
    <cellStyle name="桁区切り 8" xfId="10"/>
    <cellStyle name="桁区切り 9" xfId="11"/>
    <cellStyle name="通貨 2" xfId="12"/>
    <cellStyle name="標準" xfId="0" builtinId="0"/>
    <cellStyle name="標準 10" xfId="13"/>
    <cellStyle name="標準 10 2" xfId="14"/>
    <cellStyle name="標準 11" xfId="15"/>
    <cellStyle name="標準 12" xfId="16"/>
    <cellStyle name="標準 12 2" xfId="17"/>
    <cellStyle name="標準 12 2 2" xfId="18"/>
    <cellStyle name="標準 12 2 2 2" xfId="19"/>
    <cellStyle name="標準 13" xfId="20"/>
    <cellStyle name="標準 14" xfId="21"/>
    <cellStyle name="標準 14 2" xfId="22"/>
    <cellStyle name="標準 15" xfId="23"/>
    <cellStyle name="標準 16" xfId="43"/>
    <cellStyle name="標準 17" xfId="45"/>
    <cellStyle name="標準 18" xfId="47"/>
    <cellStyle name="標準 2" xfId="24"/>
    <cellStyle name="標準 2 2" xfId="25"/>
    <cellStyle name="標準 2 3" xfId="26"/>
    <cellStyle name="標準 3" xfId="27"/>
    <cellStyle name="標準 4" xfId="28"/>
    <cellStyle name="標準 4 2" xfId="29"/>
    <cellStyle name="標準 5" xfId="30"/>
    <cellStyle name="標準 6" xfId="31"/>
    <cellStyle name="標準 7" xfId="32"/>
    <cellStyle name="標準 7 2" xfId="33"/>
    <cellStyle name="標準 7 3" xfId="34"/>
    <cellStyle name="標準 7 4" xfId="35"/>
    <cellStyle name="標準 7 4 2 2" xfId="36"/>
    <cellStyle name="標準 7 4 2 2 2" xfId="37"/>
    <cellStyle name="標準 8" xfId="38"/>
    <cellStyle name="標準 8 2" xfId="39"/>
    <cellStyle name="標準 9" xfId="40"/>
    <cellStyle name="標準 9 2" xfId="41"/>
  </cellStyles>
  <dxfs count="12">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fill>
        <patternFill>
          <bgColor rgb="FFFFFF00"/>
        </patternFill>
      </fill>
      <border>
        <left/>
        <right/>
        <top/>
        <bottom/>
      </border>
    </dxf>
    <dxf>
      <fill>
        <patternFill>
          <bgColor rgb="FFFFFF00"/>
        </patternFill>
      </fill>
    </dxf>
    <dxf>
      <fill>
        <patternFill>
          <bgColor rgb="FFFFFF00"/>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127635</xdr:colOff>
      <xdr:row>250</xdr:row>
      <xdr:rowOff>114300</xdr:rowOff>
    </xdr:from>
    <xdr:to>
      <xdr:col>16</xdr:col>
      <xdr:colOff>110495</xdr:colOff>
      <xdr:row>252</xdr:row>
      <xdr:rowOff>152400</xdr:rowOff>
    </xdr:to>
    <xdr:sp macro="" textlink="">
      <xdr:nvSpPr>
        <xdr:cNvPr id="2" name="角丸四角形 1"/>
        <xdr:cNvSpPr/>
      </xdr:nvSpPr>
      <xdr:spPr>
        <a:xfrm>
          <a:off x="127635" y="36659820"/>
          <a:ext cx="2665100" cy="37338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twoCellAnchor>
    <xdr:from>
      <xdr:col>5</xdr:col>
      <xdr:colOff>13329</xdr:colOff>
      <xdr:row>92</xdr:row>
      <xdr:rowOff>156210</xdr:rowOff>
    </xdr:from>
    <xdr:to>
      <xdr:col>12</xdr:col>
      <xdr:colOff>121901</xdr:colOff>
      <xdr:row>94</xdr:row>
      <xdr:rowOff>22860</xdr:rowOff>
    </xdr:to>
    <xdr:sp macro="" textlink="">
      <xdr:nvSpPr>
        <xdr:cNvPr id="3" name="上カーブ矢印 2"/>
        <xdr:cNvSpPr/>
      </xdr:nvSpPr>
      <xdr:spPr>
        <a:xfrm flipH="1">
          <a:off x="851529" y="16356330"/>
          <a:ext cx="1602092" cy="247650"/>
        </a:xfrm>
        <a:prstGeom prst="curvedUpArrow">
          <a:avLst>
            <a:gd name="adj1" fmla="val 25000"/>
            <a:gd name="adj2" fmla="val 77243"/>
            <a:gd name="adj3" fmla="val 25000"/>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0&#26032;&#21046;&#24230;&#25285;&#24403;&#65288;&#35469;&#12371;&#25285;&#24403;&#21547;&#65289;/106%20&#32102;&#20184;/03%20&#27861;&#20196;&#12539;&#36890;&#30693;&#12539;&#20107;&#21209;&#36899;&#32097;/&#20844;&#23450;&#20385;&#26684;&#35430;&#31639;&#12477;&#12501;&#12488;/R1&#65288;&#20316;&#26989;&#20013;&#65289;/R1.10&#65374;/02&#20316;&#26989;&#20013;&#9675;&#20445;&#32946;&#25152;&#65288;&#12525;&#12483;&#12463;&#12394;&#12375;&#65289;&#20445;&#32946;&#25152;&#29256;&#65288;Ver%203.2.0&#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65297;&#65374;&#65299;&#21495;&#23550;&#24540;&#34920;"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計算シート（全体）"/>
      <sheetName val="計算シート（事業費）"/>
      <sheetName val="計算シート（管理費）"/>
      <sheetName val="３１（当初・下半期）単価表①"/>
      <sheetName val="３１（当初・下半期）単価表②"/>
      <sheetName val="対応表"/>
      <sheetName val="都道府県市区町村"/>
      <sheetName val="自動入力"/>
      <sheetName val="Ver."/>
    </sheetNames>
    <sheetDataSet>
      <sheetData sheetId="0"/>
      <sheetData sheetId="1"/>
      <sheetData sheetId="2"/>
      <sheetData sheetId="3"/>
      <sheetData sheetId="4"/>
      <sheetData sheetId="5"/>
      <sheetData sheetId="6">
        <row r="3">
          <cell r="M3" t="str">
            <v>なし</v>
          </cell>
        </row>
        <row r="4">
          <cell r="M4" t="str">
            <v>あり</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３号対応表"/>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F1157"/>
  <sheetViews>
    <sheetView tabSelected="1" view="pageBreakPreview" zoomScaleNormal="100" zoomScaleSheetLayoutView="100" zoomScalePageLayoutView="85" workbookViewId="0">
      <selection activeCell="D93" sqref="D93:H93"/>
    </sheetView>
  </sheetViews>
  <sheetFormatPr defaultColWidth="2.44140625" defaultRowHeight="12.75" customHeight="1"/>
  <cols>
    <col min="1" max="9" width="2.44140625" style="1"/>
    <col min="10" max="10" width="7.109375" style="1" bestFit="1" customWidth="1"/>
    <col min="11" max="16384" width="2.44140625" style="1"/>
  </cols>
  <sheetData>
    <row r="1" spans="1:37" ht="12.75" customHeight="1">
      <c r="AK1" s="51" t="s">
        <v>3377</v>
      </c>
    </row>
    <row r="2" spans="1:37" ht="34.5" customHeight="1">
      <c r="A2" s="50" t="s">
        <v>162</v>
      </c>
    </row>
    <row r="4" spans="1:37" ht="4.5" customHeight="1">
      <c r="B4" s="49"/>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7"/>
    </row>
    <row r="5" spans="1:37" ht="15" customHeight="1" thickBot="1">
      <c r="B5" s="46" t="s">
        <v>161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45"/>
    </row>
    <row r="6" spans="1:37" ht="15" customHeight="1" thickTop="1" thickBot="1">
      <c r="B6" s="46" t="s">
        <v>160</v>
      </c>
      <c r="C6" s="467" t="s">
        <v>159</v>
      </c>
      <c r="D6" s="467"/>
      <c r="E6" s="467"/>
      <c r="F6" s="467"/>
      <c r="G6" s="467"/>
      <c r="H6" s="467"/>
      <c r="I6" s="467"/>
      <c r="J6" s="467"/>
      <c r="K6" s="467"/>
      <c r="L6" s="467"/>
      <c r="M6" s="467"/>
      <c r="N6" s="467"/>
      <c r="O6" s="467"/>
      <c r="P6" s="467"/>
      <c r="Q6" s="467"/>
      <c r="R6" s="467"/>
      <c r="S6" s="467"/>
      <c r="T6" s="467"/>
      <c r="U6" s="467"/>
      <c r="V6" s="467"/>
      <c r="W6" s="467"/>
      <c r="X6" s="467"/>
      <c r="Y6" s="467"/>
      <c r="Z6" s="467"/>
      <c r="AA6" s="467"/>
      <c r="AB6" s="24"/>
      <c r="AC6" s="24"/>
      <c r="AD6" s="464" t="s">
        <v>158</v>
      </c>
      <c r="AE6" s="465"/>
      <c r="AF6" s="465"/>
      <c r="AG6" s="465"/>
      <c r="AH6" s="465"/>
      <c r="AI6" s="465"/>
      <c r="AJ6" s="466"/>
      <c r="AK6" s="45"/>
    </row>
    <row r="7" spans="1:37" ht="4.5" customHeight="1" thickTop="1" thickBot="1">
      <c r="B7" s="46"/>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45"/>
    </row>
    <row r="8" spans="1:37" ht="15" customHeight="1" thickTop="1" thickBot="1">
      <c r="B8" s="46"/>
      <c r="C8" s="467" t="s">
        <v>157</v>
      </c>
      <c r="D8" s="467"/>
      <c r="E8" s="467"/>
      <c r="F8" s="467"/>
      <c r="G8" s="467"/>
      <c r="H8" s="467"/>
      <c r="I8" s="467"/>
      <c r="J8" s="467"/>
      <c r="K8" s="467"/>
      <c r="L8" s="467"/>
      <c r="M8" s="467"/>
      <c r="N8" s="467"/>
      <c r="O8" s="467"/>
      <c r="P8" s="467"/>
      <c r="Q8" s="467"/>
      <c r="R8" s="467"/>
      <c r="S8" s="467"/>
      <c r="T8" s="467"/>
      <c r="U8" s="467"/>
      <c r="V8" s="467"/>
      <c r="W8" s="467"/>
      <c r="X8" s="467"/>
      <c r="Y8" s="467"/>
      <c r="Z8" s="467"/>
      <c r="AA8" s="467"/>
      <c r="AB8" s="24"/>
      <c r="AC8" s="24"/>
      <c r="AD8" s="468" t="s">
        <v>156</v>
      </c>
      <c r="AE8" s="469"/>
      <c r="AF8" s="469"/>
      <c r="AG8" s="469"/>
      <c r="AH8" s="469"/>
      <c r="AI8" s="469"/>
      <c r="AJ8" s="470"/>
      <c r="AK8" s="45"/>
    </row>
    <row r="9" spans="1:37" ht="15" customHeight="1" thickTop="1">
      <c r="B9" s="4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2"/>
    </row>
    <row r="10" spans="1:37" ht="15" customHeight="1"/>
    <row r="11" spans="1:37" ht="15" customHeight="1">
      <c r="B11" s="1" t="s">
        <v>155</v>
      </c>
    </row>
    <row r="12" spans="1:37" ht="15" customHeight="1"/>
    <row r="13" spans="1:37" ht="15" customHeight="1">
      <c r="B13" s="1" t="s">
        <v>154</v>
      </c>
    </row>
    <row r="14" spans="1:37" ht="6" customHeight="1" thickBot="1"/>
    <row r="15" spans="1:37" ht="15" customHeight="1" thickTop="1" thickBot="1">
      <c r="D15" s="1" t="s">
        <v>153</v>
      </c>
      <c r="I15" s="486" t="s">
        <v>2123</v>
      </c>
      <c r="J15" s="487"/>
      <c r="K15" s="487"/>
      <c r="L15" s="487"/>
      <c r="M15" s="488"/>
      <c r="P15" s="1" t="s">
        <v>151</v>
      </c>
      <c r="T15" s="486"/>
      <c r="U15" s="487"/>
      <c r="V15" s="487"/>
      <c r="W15" s="487"/>
      <c r="X15" s="487"/>
      <c r="Y15" s="487"/>
      <c r="Z15" s="488"/>
    </row>
    <row r="16" spans="1:37" ht="6" customHeight="1" thickTop="1" thickBot="1"/>
    <row r="17" spans="2:58" ht="15" customHeight="1" thickTop="1" thickBot="1">
      <c r="D17" s="1" t="s">
        <v>149</v>
      </c>
      <c r="I17" s="489" t="str">
        <f>IF(ISERROR(VLOOKUP(CONCATENATE(I15,T15),自動入力!A2:B579,2,FALSE))=TRUE,"その他地域",VLOOKUP(CONCATENATE(I15,T15),自動入力!A2:B579,2,FALSE))</f>
        <v>その他地域</v>
      </c>
      <c r="J17" s="490"/>
      <c r="K17" s="490"/>
      <c r="L17" s="490"/>
      <c r="M17" s="491"/>
      <c r="N17" s="6" t="s">
        <v>57</v>
      </c>
    </row>
    <row r="18" spans="2:58" ht="12.75" customHeight="1" thickTop="1"/>
    <row r="19" spans="2:58" ht="15" customHeight="1">
      <c r="B19" s="1" t="s">
        <v>148</v>
      </c>
      <c r="AT19" s="41"/>
      <c r="AU19" s="41"/>
      <c r="AV19" s="41"/>
      <c r="AW19" s="41"/>
      <c r="AX19" s="41"/>
      <c r="AY19" s="41"/>
      <c r="AZ19" s="41"/>
      <c r="BA19" s="41"/>
      <c r="BB19" s="41"/>
      <c r="BC19" s="41"/>
      <c r="BD19" s="41"/>
      <c r="BE19" s="41"/>
      <c r="BF19" s="41"/>
    </row>
    <row r="20" spans="2:58" ht="6" customHeight="1" thickBot="1"/>
    <row r="21" spans="2:58" ht="15" customHeight="1" thickTop="1" thickBot="1">
      <c r="D21" s="497"/>
      <c r="E21" s="498"/>
      <c r="F21" s="498"/>
      <c r="G21" s="498"/>
      <c r="H21" s="499"/>
    </row>
    <row r="22" spans="2:58" ht="15" customHeight="1" thickTop="1">
      <c r="D22" s="40"/>
      <c r="E22" s="40"/>
      <c r="F22" s="40"/>
      <c r="G22" s="40"/>
      <c r="H22" s="27"/>
      <c r="I22" s="27"/>
      <c r="J22" s="27"/>
      <c r="K22" s="27"/>
      <c r="L22" s="27"/>
    </row>
    <row r="23" spans="2:58" ht="15" customHeight="1">
      <c r="B23" s="1" t="s">
        <v>147</v>
      </c>
    </row>
    <row r="24" spans="2:58" ht="6" customHeight="1" thickBot="1"/>
    <row r="25" spans="2:58" ht="15" customHeight="1" thickBot="1">
      <c r="D25" s="503" t="s">
        <v>146</v>
      </c>
      <c r="E25" s="504"/>
      <c r="F25" s="504"/>
      <c r="G25" s="504"/>
      <c r="H25" s="505"/>
      <c r="I25" s="484" t="s">
        <v>145</v>
      </c>
      <c r="J25" s="485"/>
      <c r="K25" s="485"/>
      <c r="L25" s="485"/>
      <c r="M25" s="485"/>
      <c r="N25" s="485"/>
      <c r="O25" s="485"/>
      <c r="P25" s="502" t="s">
        <v>144</v>
      </c>
      <c r="Q25" s="502"/>
      <c r="R25" s="502"/>
      <c r="S25" s="502"/>
      <c r="T25" s="502"/>
      <c r="U25" s="502"/>
      <c r="V25" s="502"/>
      <c r="W25" s="492" t="s">
        <v>143</v>
      </c>
      <c r="X25" s="492"/>
      <c r="Y25" s="492"/>
      <c r="Z25" s="492"/>
      <c r="AA25" s="492"/>
      <c r="AB25" s="492"/>
      <c r="AC25" s="493"/>
      <c r="AE25" s="39" t="s">
        <v>142</v>
      </c>
      <c r="AF25" s="38"/>
      <c r="AG25" s="38"/>
      <c r="AH25" s="38"/>
      <c r="AI25" s="37"/>
    </row>
    <row r="26" spans="2:58" ht="15" customHeight="1" thickTop="1">
      <c r="D26" s="478" t="s">
        <v>141</v>
      </c>
      <c r="E26" s="479"/>
      <c r="F26" s="479"/>
      <c r="G26" s="479"/>
      <c r="H26" s="480"/>
      <c r="I26" s="494">
        <v>0</v>
      </c>
      <c r="J26" s="495"/>
      <c r="K26" s="495"/>
      <c r="L26" s="495"/>
      <c r="M26" s="495"/>
      <c r="N26" s="495"/>
      <c r="O26" s="496"/>
      <c r="P26" s="506"/>
      <c r="Q26" s="506"/>
      <c r="R26" s="506"/>
      <c r="S26" s="506"/>
      <c r="T26" s="506"/>
      <c r="U26" s="506"/>
      <c r="V26" s="506"/>
      <c r="W26" s="471">
        <f>計算シート!E16</f>
        <v>0</v>
      </c>
      <c r="X26" s="471"/>
      <c r="Y26" s="471"/>
      <c r="Z26" s="471"/>
      <c r="AA26" s="471"/>
      <c r="AB26" s="471"/>
      <c r="AC26" s="472"/>
      <c r="AE26" s="36" t="s">
        <v>140</v>
      </c>
      <c r="AF26" s="35"/>
      <c r="AG26" s="35"/>
      <c r="AH26" s="35"/>
      <c r="AI26" s="34"/>
    </row>
    <row r="27" spans="2:58" ht="15" customHeight="1" thickBot="1">
      <c r="D27" s="478" t="s">
        <v>139</v>
      </c>
      <c r="E27" s="479"/>
      <c r="F27" s="479"/>
      <c r="G27" s="479"/>
      <c r="H27" s="480"/>
      <c r="I27" s="475">
        <v>0</v>
      </c>
      <c r="J27" s="476"/>
      <c r="K27" s="476"/>
      <c r="L27" s="476"/>
      <c r="M27" s="476"/>
      <c r="N27" s="476"/>
      <c r="O27" s="477"/>
      <c r="P27" s="506"/>
      <c r="Q27" s="506"/>
      <c r="R27" s="506"/>
      <c r="S27" s="506"/>
      <c r="T27" s="506"/>
      <c r="U27" s="506"/>
      <c r="V27" s="506"/>
      <c r="W27" s="471"/>
      <c r="X27" s="471"/>
      <c r="Y27" s="471"/>
      <c r="Z27" s="471"/>
      <c r="AA27" s="471"/>
      <c r="AB27" s="471"/>
      <c r="AC27" s="472"/>
      <c r="AE27" s="33"/>
      <c r="AF27" s="24"/>
      <c r="AG27" s="24"/>
      <c r="AH27" s="24"/>
      <c r="AI27" s="32"/>
    </row>
    <row r="28" spans="2:58" ht="15" customHeight="1" thickTop="1" thickBot="1">
      <c r="D28" s="478" t="s">
        <v>138</v>
      </c>
      <c r="E28" s="479"/>
      <c r="F28" s="479"/>
      <c r="G28" s="479"/>
      <c r="H28" s="480"/>
      <c r="I28" s="475">
        <v>0</v>
      </c>
      <c r="J28" s="476"/>
      <c r="K28" s="476"/>
      <c r="L28" s="476"/>
      <c r="M28" s="476"/>
      <c r="N28" s="476"/>
      <c r="O28" s="477"/>
      <c r="P28" s="506"/>
      <c r="Q28" s="506"/>
      <c r="R28" s="506"/>
      <c r="S28" s="506"/>
      <c r="T28" s="506"/>
      <c r="U28" s="506"/>
      <c r="V28" s="506"/>
      <c r="W28" s="471"/>
      <c r="X28" s="471"/>
      <c r="Y28" s="471"/>
      <c r="Z28" s="471"/>
      <c r="AA28" s="471"/>
      <c r="AB28" s="471"/>
      <c r="AC28" s="472"/>
      <c r="AE28" s="500" t="s">
        <v>38</v>
      </c>
      <c r="AF28" s="421"/>
      <c r="AG28" s="421"/>
      <c r="AH28" s="421"/>
      <c r="AI28" s="501"/>
    </row>
    <row r="29" spans="2:58" ht="15" customHeight="1" thickTop="1" thickBot="1">
      <c r="D29" s="481" t="s">
        <v>137</v>
      </c>
      <c r="E29" s="482"/>
      <c r="F29" s="482"/>
      <c r="G29" s="482"/>
      <c r="H29" s="483"/>
      <c r="I29" s="508">
        <v>0</v>
      </c>
      <c r="J29" s="509"/>
      <c r="K29" s="509"/>
      <c r="L29" s="509"/>
      <c r="M29" s="509"/>
      <c r="N29" s="509"/>
      <c r="O29" s="510"/>
      <c r="P29" s="507">
        <f>計算シート!E15</f>
        <v>0</v>
      </c>
      <c r="Q29" s="507"/>
      <c r="R29" s="507"/>
      <c r="S29" s="507"/>
      <c r="T29" s="507"/>
      <c r="U29" s="507"/>
      <c r="V29" s="507"/>
      <c r="W29" s="473"/>
      <c r="X29" s="473"/>
      <c r="Y29" s="473"/>
      <c r="Z29" s="473"/>
      <c r="AA29" s="473"/>
      <c r="AB29" s="473"/>
      <c r="AC29" s="474"/>
      <c r="AE29" s="31"/>
      <c r="AF29" s="30"/>
      <c r="AG29" s="30"/>
      <c r="AH29" s="30"/>
      <c r="AI29" s="29"/>
    </row>
    <row r="30" spans="2:58" ht="15" customHeight="1">
      <c r="D30" s="28"/>
      <c r="E30" s="28"/>
      <c r="F30" s="28"/>
      <c r="G30" s="28"/>
      <c r="H30" s="28"/>
      <c r="I30" s="27"/>
      <c r="J30" s="27"/>
      <c r="K30" s="27"/>
      <c r="L30" s="27"/>
      <c r="M30" s="27"/>
      <c r="N30" s="27"/>
      <c r="O30" s="27"/>
      <c r="P30" s="25" t="s">
        <v>136</v>
      </c>
      <c r="Q30" s="26"/>
      <c r="R30" s="26"/>
      <c r="S30" s="26"/>
      <c r="T30" s="26"/>
      <c r="U30" s="26"/>
      <c r="V30" s="26"/>
      <c r="W30" s="25" t="s">
        <v>136</v>
      </c>
      <c r="AD30" s="23"/>
      <c r="AE30" s="23"/>
      <c r="AF30" s="23"/>
      <c r="AG30" s="23"/>
      <c r="AH30" s="23"/>
      <c r="AI30" s="23"/>
      <c r="AJ30" s="24"/>
    </row>
    <row r="31" spans="2:58" ht="15" customHeight="1">
      <c r="D31" s="1" t="s">
        <v>135</v>
      </c>
      <c r="S31" s="21"/>
      <c r="T31" s="21"/>
      <c r="U31" s="21"/>
      <c r="V31" s="23"/>
      <c r="W31" s="23"/>
      <c r="X31" s="23"/>
      <c r="Y31" s="23"/>
      <c r="Z31" s="23"/>
      <c r="AA31" s="23"/>
      <c r="AB31" s="23"/>
      <c r="AC31" s="23"/>
      <c r="AD31" s="23"/>
      <c r="AE31" s="23"/>
      <c r="AF31" s="23"/>
      <c r="AG31" s="23"/>
      <c r="AH31" s="23"/>
      <c r="AI31" s="23"/>
      <c r="AJ31" s="23"/>
    </row>
    <row r="32" spans="2:58" ht="15" customHeight="1">
      <c r="D32" s="1" t="s">
        <v>134</v>
      </c>
      <c r="AQ32" s="22"/>
    </row>
    <row r="33" spans="1:41" ht="15" customHeight="1">
      <c r="D33" s="1" t="s">
        <v>133</v>
      </c>
    </row>
    <row r="34" spans="1:41" ht="15" customHeight="1">
      <c r="D34" s="1" t="s">
        <v>132</v>
      </c>
    </row>
    <row r="35" spans="1:41" ht="15" customHeight="1">
      <c r="D35" s="1" t="s">
        <v>131</v>
      </c>
    </row>
    <row r="36" spans="1:41" ht="15" customHeight="1">
      <c r="D36" s="1" t="s">
        <v>130</v>
      </c>
    </row>
    <row r="37" spans="1:41" ht="15" customHeight="1">
      <c r="D37" s="21" t="s">
        <v>129</v>
      </c>
    </row>
    <row r="38" spans="1:41" ht="15" customHeight="1">
      <c r="D38" s="21" t="s">
        <v>128</v>
      </c>
    </row>
    <row r="39" spans="1:41" ht="15" customHeight="1">
      <c r="D39" s="21"/>
    </row>
    <row r="40" spans="1:41" s="6" customFormat="1" ht="15" customHeight="1">
      <c r="B40" s="6" t="s">
        <v>127</v>
      </c>
    </row>
    <row r="41" spans="1:41" s="6" customFormat="1" ht="15" customHeight="1">
      <c r="D41" s="7" t="s">
        <v>126</v>
      </c>
      <c r="V41" s="19"/>
      <c r="W41" s="19"/>
      <c r="X41" s="19"/>
      <c r="Y41" s="19"/>
      <c r="Z41" s="19"/>
      <c r="AA41" s="19"/>
      <c r="AB41" s="19"/>
      <c r="AC41" s="19"/>
      <c r="AD41" s="19"/>
      <c r="AE41" s="19"/>
      <c r="AF41" s="19"/>
      <c r="AG41" s="19"/>
      <c r="AH41" s="19"/>
      <c r="AI41" s="19"/>
      <c r="AJ41" s="19"/>
      <c r="AK41" s="19"/>
    </row>
    <row r="42" spans="1:41" s="18" customFormat="1" ht="15" customHeight="1">
      <c r="D42" s="18" t="s">
        <v>125</v>
      </c>
      <c r="V42" s="19"/>
      <c r="W42" s="19"/>
      <c r="X42" s="19"/>
      <c r="Y42" s="19"/>
      <c r="Z42" s="19"/>
      <c r="AA42" s="19"/>
      <c r="AB42" s="19"/>
      <c r="AC42" s="19"/>
      <c r="AD42" s="19"/>
      <c r="AE42" s="19"/>
      <c r="AF42" s="19"/>
      <c r="AG42" s="19"/>
      <c r="AH42" s="19"/>
      <c r="AI42" s="19"/>
      <c r="AJ42" s="19"/>
      <c r="AK42" s="19"/>
    </row>
    <row r="43" spans="1:41" s="20" customFormat="1" ht="15" customHeight="1">
      <c r="A43" s="18"/>
      <c r="B43" s="18"/>
      <c r="C43" s="18"/>
      <c r="D43" s="18"/>
      <c r="E43" s="18" t="s">
        <v>124</v>
      </c>
      <c r="F43" s="18"/>
      <c r="G43" s="18"/>
      <c r="H43" s="18"/>
      <c r="I43" s="18"/>
      <c r="J43" s="18"/>
      <c r="K43" s="18"/>
      <c r="L43" s="18"/>
      <c r="M43" s="18"/>
      <c r="N43" s="18"/>
      <c r="O43" s="18"/>
      <c r="P43" s="18"/>
      <c r="Q43" s="18"/>
      <c r="R43" s="18"/>
      <c r="S43" s="18"/>
      <c r="T43" s="18"/>
      <c r="U43" s="18"/>
      <c r="V43" s="19"/>
      <c r="W43" s="19"/>
      <c r="X43" s="19"/>
      <c r="Y43" s="19"/>
      <c r="Z43" s="19"/>
      <c r="AA43" s="19"/>
      <c r="AB43" s="19"/>
      <c r="AC43" s="19"/>
      <c r="AD43" s="19"/>
      <c r="AE43" s="19"/>
      <c r="AF43" s="19"/>
      <c r="AG43" s="19"/>
      <c r="AH43" s="19"/>
      <c r="AI43" s="19"/>
      <c r="AJ43" s="19"/>
      <c r="AK43" s="19"/>
      <c r="AL43" s="18"/>
      <c r="AM43" s="18"/>
      <c r="AN43" s="18"/>
      <c r="AO43" s="18"/>
    </row>
    <row r="44" spans="1:41" s="18" customFormat="1" ht="15" customHeight="1">
      <c r="E44" s="18" t="s">
        <v>123</v>
      </c>
      <c r="V44" s="19"/>
      <c r="W44" s="19"/>
      <c r="X44" s="19"/>
      <c r="Y44" s="19"/>
      <c r="Z44" s="19"/>
      <c r="AA44" s="19"/>
      <c r="AB44" s="19"/>
      <c r="AC44" s="19"/>
      <c r="AD44" s="19"/>
      <c r="AE44" s="19"/>
      <c r="AF44" s="19"/>
      <c r="AG44" s="19"/>
      <c r="AH44" s="19"/>
      <c r="AI44" s="19"/>
      <c r="AJ44" s="19"/>
      <c r="AK44" s="19"/>
    </row>
    <row r="45" spans="1:41" s="18" customFormat="1" ht="21" customHeight="1" thickBot="1">
      <c r="E45" s="18" t="s">
        <v>122</v>
      </c>
      <c r="V45" s="19"/>
      <c r="W45" s="19"/>
      <c r="X45" s="19"/>
      <c r="Y45" s="19"/>
      <c r="Z45" s="19"/>
      <c r="AA45" s="19"/>
      <c r="AB45" s="19"/>
      <c r="AC45" s="19"/>
      <c r="AD45" s="19"/>
      <c r="AE45" s="19"/>
      <c r="AF45" s="19"/>
      <c r="AG45" s="19"/>
      <c r="AH45" s="19"/>
      <c r="AI45" s="19"/>
      <c r="AJ45" s="19"/>
      <c r="AK45" s="19"/>
    </row>
    <row r="46" spans="1:41" s="6" customFormat="1" ht="15" customHeight="1" thickTop="1" thickBot="1">
      <c r="D46" s="511">
        <v>0</v>
      </c>
      <c r="E46" s="512"/>
      <c r="F46" s="512"/>
      <c r="G46" s="512"/>
      <c r="H46" s="513"/>
    </row>
    <row r="47" spans="1:41" ht="15" customHeight="1" thickTop="1"/>
    <row r="48" spans="1:41" ht="15" customHeight="1">
      <c r="B48" s="1" t="s">
        <v>121</v>
      </c>
      <c r="I48" s="1" t="s">
        <v>120</v>
      </c>
    </row>
    <row r="49" spans="2:35" ht="15" customHeight="1"/>
    <row r="50" spans="2:35" ht="15" customHeight="1">
      <c r="B50" s="1" t="s">
        <v>119</v>
      </c>
    </row>
    <row r="51" spans="2:35" ht="15" customHeight="1">
      <c r="D51" s="1" t="s">
        <v>118</v>
      </c>
    </row>
    <row r="52" spans="2:35" ht="6" customHeight="1"/>
    <row r="53" spans="2:35" ht="15" customHeight="1">
      <c r="D53" s="1" t="s">
        <v>117</v>
      </c>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row>
    <row r="54" spans="2:35" ht="6" customHeight="1"/>
    <row r="55" spans="2:35" s="17" customFormat="1" ht="12" customHeight="1">
      <c r="D55" s="442" t="s">
        <v>116</v>
      </c>
      <c r="E55" s="442"/>
      <c r="F55" s="442"/>
      <c r="G55" s="442"/>
      <c r="H55" s="442"/>
      <c r="I55" s="442"/>
      <c r="J55" s="442"/>
      <c r="K55" s="442"/>
      <c r="L55" s="442"/>
      <c r="M55" s="442"/>
      <c r="N55" s="442"/>
      <c r="O55" s="455" t="s">
        <v>115</v>
      </c>
      <c r="P55" s="442"/>
      <c r="Q55" s="442"/>
      <c r="R55" s="442"/>
      <c r="S55" s="442"/>
      <c r="T55" s="442"/>
      <c r="U55" s="442"/>
      <c r="V55" s="442"/>
      <c r="W55" s="442"/>
      <c r="X55" s="442"/>
      <c r="Y55" s="442"/>
      <c r="Z55" s="442"/>
      <c r="AA55" s="527" t="s">
        <v>114</v>
      </c>
      <c r="AB55" s="528"/>
      <c r="AC55" s="528"/>
      <c r="AD55" s="528"/>
    </row>
    <row r="56" spans="2:35" s="17" customFormat="1" ht="12">
      <c r="D56" s="442"/>
      <c r="E56" s="442"/>
      <c r="F56" s="442"/>
      <c r="G56" s="442"/>
      <c r="H56" s="442"/>
      <c r="I56" s="442"/>
      <c r="J56" s="442"/>
      <c r="K56" s="442"/>
      <c r="L56" s="442"/>
      <c r="M56" s="442"/>
      <c r="N56" s="442"/>
      <c r="O56" s="529" t="s">
        <v>113</v>
      </c>
      <c r="P56" s="529"/>
      <c r="Q56" s="529"/>
      <c r="R56" s="530"/>
      <c r="S56" s="533" t="s">
        <v>112</v>
      </c>
      <c r="T56" s="534"/>
      <c r="U56" s="534"/>
      <c r="V56" s="534"/>
      <c r="W56" s="534"/>
      <c r="X56" s="534"/>
      <c r="Y56" s="534"/>
      <c r="Z56" s="535"/>
      <c r="AA56" s="528"/>
      <c r="AB56" s="528"/>
      <c r="AC56" s="528"/>
      <c r="AD56" s="528"/>
    </row>
    <row r="57" spans="2:35" s="17" customFormat="1" ht="26.25" customHeight="1" thickBot="1">
      <c r="D57" s="443"/>
      <c r="E57" s="443"/>
      <c r="F57" s="443"/>
      <c r="G57" s="443"/>
      <c r="H57" s="443"/>
      <c r="I57" s="443"/>
      <c r="J57" s="443"/>
      <c r="K57" s="443"/>
      <c r="L57" s="443"/>
      <c r="M57" s="443"/>
      <c r="N57" s="443"/>
      <c r="O57" s="531"/>
      <c r="P57" s="531"/>
      <c r="Q57" s="531"/>
      <c r="R57" s="532"/>
      <c r="S57" s="437"/>
      <c r="T57" s="438"/>
      <c r="U57" s="438"/>
      <c r="V57" s="438"/>
      <c r="W57" s="539" t="s">
        <v>111</v>
      </c>
      <c r="X57" s="539"/>
      <c r="Y57" s="539"/>
      <c r="Z57" s="539"/>
      <c r="AA57" s="528"/>
      <c r="AB57" s="528"/>
      <c r="AC57" s="528"/>
      <c r="AD57" s="528"/>
    </row>
    <row r="58" spans="2:35" s="17" customFormat="1" ht="13.2" thickTop="1" thickBot="1">
      <c r="D58" s="514" t="s">
        <v>284</v>
      </c>
      <c r="E58" s="515"/>
      <c r="F58" s="515"/>
      <c r="G58" s="515"/>
      <c r="H58" s="515"/>
      <c r="I58" s="515"/>
      <c r="J58" s="515"/>
      <c r="K58" s="515"/>
      <c r="L58" s="515"/>
      <c r="M58" s="515"/>
      <c r="N58" s="516"/>
      <c r="O58" s="445">
        <f>VLOOKUP(D58,対応表!O3:Q14,2,FALSE)</f>
        <v>0.03</v>
      </c>
      <c r="P58" s="446"/>
      <c r="Q58" s="446"/>
      <c r="R58" s="447"/>
      <c r="S58" s="448" t="s">
        <v>38</v>
      </c>
      <c r="T58" s="449"/>
      <c r="U58" s="449"/>
      <c r="V58" s="450"/>
      <c r="W58" s="456" t="s">
        <v>38</v>
      </c>
      <c r="X58" s="449"/>
      <c r="Y58" s="449"/>
      <c r="Z58" s="457"/>
      <c r="AA58" s="423">
        <f>O58+S59+W59</f>
        <v>0.03</v>
      </c>
      <c r="AB58" s="424"/>
      <c r="AC58" s="424"/>
      <c r="AD58" s="424"/>
    </row>
    <row r="59" spans="2:35" s="17" customFormat="1" ht="12.6" thickTop="1">
      <c r="D59" s="517"/>
      <c r="E59" s="518"/>
      <c r="F59" s="518"/>
      <c r="G59" s="518"/>
      <c r="H59" s="518"/>
      <c r="I59" s="518"/>
      <c r="J59" s="518"/>
      <c r="K59" s="518"/>
      <c r="L59" s="518"/>
      <c r="M59" s="518"/>
      <c r="N59" s="519"/>
      <c r="O59" s="445"/>
      <c r="P59" s="446"/>
      <c r="Q59" s="446"/>
      <c r="R59" s="446"/>
      <c r="S59" s="536">
        <f>IF(S58=対応表!F4,VLOOKUP(D58,対応表!O3:Q14,3,FALSE),0%)</f>
        <v>0</v>
      </c>
      <c r="T59" s="536"/>
      <c r="U59" s="536"/>
      <c r="V59" s="536"/>
      <c r="W59" s="537">
        <f>IF(AND(S58="あり",W58="なし"),-2%,0)</f>
        <v>0</v>
      </c>
      <c r="X59" s="537"/>
      <c r="Y59" s="537"/>
      <c r="Z59" s="537"/>
      <c r="AA59" s="424"/>
      <c r="AB59" s="424"/>
      <c r="AC59" s="424"/>
      <c r="AD59" s="424"/>
    </row>
    <row r="60" spans="2:35" s="17" customFormat="1" ht="12.6" thickBot="1">
      <c r="D60" s="520"/>
      <c r="E60" s="521"/>
      <c r="F60" s="521"/>
      <c r="G60" s="521"/>
      <c r="H60" s="521"/>
      <c r="I60" s="521"/>
      <c r="J60" s="521"/>
      <c r="K60" s="521"/>
      <c r="L60" s="521"/>
      <c r="M60" s="521"/>
      <c r="N60" s="522"/>
      <c r="O60" s="445"/>
      <c r="P60" s="446"/>
      <c r="Q60" s="446"/>
      <c r="R60" s="446"/>
      <c r="S60" s="446"/>
      <c r="T60" s="446"/>
      <c r="U60" s="446"/>
      <c r="V60" s="446"/>
      <c r="W60" s="538"/>
      <c r="X60" s="538"/>
      <c r="Y60" s="538"/>
      <c r="Z60" s="538"/>
      <c r="AA60" s="424"/>
      <c r="AB60" s="424"/>
      <c r="AC60" s="424"/>
      <c r="AD60" s="424"/>
    </row>
    <row r="61" spans="2:35" ht="15" customHeight="1" thickTop="1">
      <c r="J61" s="16"/>
      <c r="K61" s="15"/>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2:35" ht="15" customHeight="1">
      <c r="B62" s="1" t="s">
        <v>109</v>
      </c>
    </row>
    <row r="63" spans="2:35" ht="15" customHeight="1">
      <c r="D63" s="1" t="s">
        <v>108</v>
      </c>
    </row>
    <row r="64" spans="2:35" ht="6" customHeight="1" thickBot="1"/>
    <row r="65" spans="1:38" ht="15" customHeight="1" thickTop="1" thickBot="1">
      <c r="D65" s="420" t="s">
        <v>38</v>
      </c>
      <c r="E65" s="421"/>
      <c r="F65" s="421"/>
      <c r="G65" s="421"/>
      <c r="H65" s="422"/>
    </row>
    <row r="66" spans="1:38" ht="15" customHeight="1" thickTop="1"/>
    <row r="67" spans="1:38" s="6" customFormat="1" ht="15" customHeight="1">
      <c r="B67" s="6" t="s">
        <v>107</v>
      </c>
    </row>
    <row r="68" spans="1:38" s="6" customFormat="1" ht="15" customHeight="1">
      <c r="D68" s="6" t="s">
        <v>106</v>
      </c>
    </row>
    <row r="69" spans="1:38" s="6" customFormat="1" ht="6" customHeight="1" thickBot="1"/>
    <row r="70" spans="1:38" s="6" customFormat="1" ht="15" customHeight="1" thickTop="1" thickBot="1">
      <c r="D70" s="458" t="str">
        <f>IF(計算シート!F43=1,"あり","なし")</f>
        <v>なし</v>
      </c>
      <c r="E70" s="440"/>
      <c r="F70" s="440"/>
      <c r="G70" s="440"/>
      <c r="H70" s="441"/>
      <c r="I70" s="6" t="s">
        <v>57</v>
      </c>
    </row>
    <row r="71" spans="1:38" ht="15" customHeight="1" thickTop="1"/>
    <row r="72" spans="1:38" s="6" customFormat="1" ht="15" customHeight="1">
      <c r="B72" s="6" t="s">
        <v>105</v>
      </c>
    </row>
    <row r="73" spans="1:38" s="6" customFormat="1" ht="15" customHeight="1">
      <c r="D73" s="6" t="s">
        <v>104</v>
      </c>
    </row>
    <row r="74" spans="1:38" s="6" customFormat="1" ht="15" customHeight="1">
      <c r="D74" s="6" t="s">
        <v>103</v>
      </c>
    </row>
    <row r="75" spans="1:38" s="6" customFormat="1" ht="6" customHeight="1" thickBot="1"/>
    <row r="76" spans="1:38" s="6" customFormat="1" ht="15" customHeight="1" thickTop="1" thickBot="1">
      <c r="D76" s="439" t="str">
        <f>IF(OR(計算シート!G21=1,計算シート!G23=1),"なし",IF(OR(計算シート!G20=1,計算シート!G22=1),"あり","エラー"))</f>
        <v>なし</v>
      </c>
      <c r="E76" s="440"/>
      <c r="F76" s="440"/>
      <c r="G76" s="440"/>
      <c r="H76" s="441"/>
      <c r="I76" s="6" t="s">
        <v>57</v>
      </c>
    </row>
    <row r="77" spans="1:38" ht="15" customHeight="1" thickTop="1" thickBot="1">
      <c r="D77" s="420" t="s">
        <v>38</v>
      </c>
      <c r="E77" s="421"/>
      <c r="F77" s="421"/>
      <c r="G77" s="421"/>
      <c r="H77" s="422"/>
      <c r="J77" s="454" t="str">
        <f>IF(AND($D$76="なし",$D$77="あり"),"満３歳児の配置基準を満たしていません","")</f>
        <v/>
      </c>
      <c r="K77" s="454"/>
      <c r="L77" s="454"/>
      <c r="M77" s="454"/>
      <c r="N77" s="454"/>
      <c r="O77" s="454"/>
      <c r="P77" s="454"/>
      <c r="Q77" s="454"/>
      <c r="R77" s="454"/>
      <c r="S77" s="454"/>
      <c r="T77" s="454"/>
      <c r="U77" s="454"/>
      <c r="V77" s="454"/>
      <c r="W77" s="454"/>
      <c r="X77" s="454"/>
      <c r="Y77" s="454"/>
      <c r="AD77" s="13"/>
    </row>
    <row r="78" spans="1:38" ht="15" customHeight="1" thickTop="1">
      <c r="C78" s="234"/>
      <c r="E78" s="233"/>
      <c r="F78" s="233"/>
      <c r="G78" s="233"/>
      <c r="H78" s="233"/>
      <c r="I78" s="233"/>
      <c r="J78" s="233"/>
      <c r="K78" s="233"/>
      <c r="L78" s="233"/>
      <c r="M78" s="233"/>
      <c r="N78" s="233"/>
      <c r="O78" s="233"/>
      <c r="P78" s="233"/>
      <c r="Q78" s="233"/>
      <c r="R78" s="233"/>
      <c r="S78" s="233"/>
      <c r="T78" s="233"/>
      <c r="Y78" s="13"/>
    </row>
    <row r="79" spans="1:38" ht="15" customHeight="1">
      <c r="B79" s="13" t="s">
        <v>3191</v>
      </c>
      <c r="C79" s="233"/>
      <c r="D79" s="233"/>
      <c r="E79" s="233"/>
      <c r="F79" s="233"/>
      <c r="G79" s="233"/>
      <c r="H79" s="233"/>
      <c r="I79" s="233"/>
      <c r="J79" s="233"/>
      <c r="K79" s="233"/>
      <c r="L79" s="233"/>
      <c r="M79" s="233"/>
      <c r="N79" s="233"/>
      <c r="O79" s="233"/>
      <c r="P79" s="233"/>
      <c r="U79" s="13"/>
      <c r="AL79" s="1" t="s">
        <v>3196</v>
      </c>
    </row>
    <row r="80" spans="1:38" ht="15" customHeight="1">
      <c r="A80" s="6"/>
      <c r="B80" s="352"/>
      <c r="C80" s="352"/>
      <c r="D80" s="523" t="s">
        <v>3262</v>
      </c>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c r="AJ80" s="523"/>
      <c r="AK80" s="6"/>
    </row>
    <row r="81" spans="1:37" ht="15" customHeight="1">
      <c r="A81" s="6"/>
      <c r="B81" s="352"/>
      <c r="C81" s="35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6"/>
    </row>
    <row r="82" spans="1:37" s="380" customFormat="1" ht="15" customHeight="1">
      <c r="A82" s="6"/>
      <c r="B82" s="352"/>
      <c r="C82" s="352"/>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6"/>
    </row>
    <row r="83" spans="1:37" s="380" customFormat="1" ht="15" customHeight="1">
      <c r="A83" s="6"/>
      <c r="B83" s="352"/>
      <c r="C83" s="352"/>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c r="AJ83" s="523"/>
      <c r="AK83" s="6"/>
    </row>
    <row r="84" spans="1:37" ht="6" customHeight="1" thickBot="1">
      <c r="B84" s="233"/>
      <c r="C84" s="233"/>
      <c r="D84" s="233"/>
      <c r="E84" s="233"/>
      <c r="F84" s="233"/>
      <c r="G84" s="233"/>
      <c r="H84" s="233"/>
      <c r="I84" s="233"/>
      <c r="J84" s="233"/>
      <c r="K84" s="233"/>
      <c r="L84" s="233"/>
      <c r="M84" s="233"/>
      <c r="N84" s="233"/>
      <c r="O84" s="233"/>
      <c r="P84" s="233"/>
      <c r="U84" s="13"/>
    </row>
    <row r="85" spans="1:37" ht="15" customHeight="1" thickTop="1" thickBot="1">
      <c r="B85" s="233"/>
      <c r="C85" s="233"/>
      <c r="D85" s="420" t="s">
        <v>38</v>
      </c>
      <c r="E85" s="421"/>
      <c r="F85" s="421"/>
      <c r="G85" s="421"/>
      <c r="H85" s="422"/>
      <c r="I85" s="233"/>
      <c r="J85" s="9" t="str">
        <f>IF(計算シート!F47=0,"",IF(AND(D21&gt;35,D21&lt;121),"←利用定員が36人以上または120人以下の場合は「あり」を選択できません",""))</f>
        <v/>
      </c>
      <c r="K85" s="233"/>
      <c r="L85" s="233"/>
      <c r="M85" s="233"/>
      <c r="N85" s="233"/>
      <c r="O85" s="233"/>
      <c r="P85" s="233"/>
      <c r="U85" s="13"/>
    </row>
    <row r="86" spans="1:37" ht="15" customHeight="1" thickTop="1"/>
    <row r="87" spans="1:37" s="6" customFormat="1" ht="15" customHeight="1">
      <c r="B87" s="6" t="s">
        <v>3192</v>
      </c>
    </row>
    <row r="88" spans="1:37" s="6" customFormat="1" ht="15" customHeight="1">
      <c r="D88" s="6" t="s">
        <v>102</v>
      </c>
    </row>
    <row r="89" spans="1:37" s="6" customFormat="1" ht="15" customHeight="1">
      <c r="D89" s="6" t="s">
        <v>101</v>
      </c>
    </row>
    <row r="90" spans="1:37" s="6" customFormat="1" ht="15" customHeight="1">
      <c r="D90" s="12" t="s">
        <v>100</v>
      </c>
    </row>
    <row r="91" spans="1:37" s="6" customFormat="1" ht="15" customHeight="1">
      <c r="D91" s="12" t="s">
        <v>99</v>
      </c>
    </row>
    <row r="92" spans="1:37" s="6" customFormat="1" ht="6" customHeight="1" thickBot="1"/>
    <row r="93" spans="1:37" s="6" customFormat="1" ht="15" customHeight="1" thickTop="1" thickBot="1">
      <c r="D93" s="417">
        <v>0</v>
      </c>
      <c r="E93" s="418"/>
      <c r="F93" s="418"/>
      <c r="G93" s="418"/>
      <c r="H93" s="419"/>
      <c r="I93" s="6" t="s">
        <v>98</v>
      </c>
      <c r="J93" s="6" t="s">
        <v>97</v>
      </c>
      <c r="K93" s="524">
        <f>計算シート!G25</f>
        <v>0</v>
      </c>
      <c r="L93" s="525"/>
      <c r="M93" s="525"/>
      <c r="N93" s="525"/>
      <c r="O93" s="526"/>
      <c r="P93" s="6" t="s">
        <v>96</v>
      </c>
    </row>
    <row r="94" spans="1:37" s="6" customFormat="1" ht="15" customHeight="1" thickTop="1">
      <c r="P94" s="6" t="s">
        <v>95</v>
      </c>
    </row>
    <row r="95" spans="1:37" s="6" customFormat="1" ht="6.75" customHeight="1"/>
    <row r="96" spans="1:37" s="6" customFormat="1" ht="15" customHeight="1">
      <c r="E96" s="6" t="s">
        <v>3380</v>
      </c>
    </row>
    <row r="97" spans="2:11" s="6" customFormat="1" ht="15" customHeight="1">
      <c r="D97" s="415" t="str">
        <f>IF(D93&gt;K93,"加配可能人数を超えています","")</f>
        <v/>
      </c>
    </row>
    <row r="98" spans="2:11" s="6" customFormat="1" ht="15" customHeight="1"/>
    <row r="99" spans="2:11" ht="15" customHeight="1">
      <c r="B99" s="1" t="s">
        <v>3193</v>
      </c>
    </row>
    <row r="100" spans="2:11" ht="15" customHeight="1">
      <c r="D100" s="1" t="s">
        <v>94</v>
      </c>
    </row>
    <row r="101" spans="2:11" ht="6" customHeight="1" thickBot="1"/>
    <row r="102" spans="2:11" ht="15" customHeight="1" thickTop="1" thickBot="1">
      <c r="D102" s="420" t="s">
        <v>38</v>
      </c>
      <c r="E102" s="421"/>
      <c r="F102" s="421"/>
      <c r="G102" s="421"/>
      <c r="H102" s="422"/>
    </row>
    <row r="103" spans="2:11" ht="15" customHeight="1" thickTop="1"/>
    <row r="104" spans="2:11" ht="15" customHeight="1">
      <c r="B104" s="1" t="s">
        <v>3194</v>
      </c>
    </row>
    <row r="105" spans="2:11" ht="15" customHeight="1">
      <c r="D105" s="1" t="s">
        <v>93</v>
      </c>
    </row>
    <row r="106" spans="2:11" ht="6" customHeight="1" thickBot="1"/>
    <row r="107" spans="2:11" ht="15" customHeight="1" thickTop="1" thickBot="1">
      <c r="D107" s="420" t="s">
        <v>92</v>
      </c>
      <c r="E107" s="421"/>
      <c r="F107" s="421"/>
      <c r="G107" s="421"/>
      <c r="H107" s="422"/>
    </row>
    <row r="108" spans="2:11" ht="15" customHeight="1" thickTop="1"/>
    <row r="109" spans="2:11" ht="15" customHeight="1">
      <c r="B109" s="1" t="s">
        <v>3195</v>
      </c>
    </row>
    <row r="110" spans="2:11" ht="15" customHeight="1">
      <c r="D110" s="1" t="s">
        <v>91</v>
      </c>
    </row>
    <row r="111" spans="2:11" ht="6" customHeight="1" thickBot="1"/>
    <row r="112" spans="2:11" ht="15" customHeight="1" thickTop="1" thickBot="1">
      <c r="D112" s="420" t="s">
        <v>38</v>
      </c>
      <c r="E112" s="421"/>
      <c r="F112" s="421"/>
      <c r="G112" s="421"/>
      <c r="H112" s="422"/>
      <c r="K112" s="8"/>
    </row>
    <row r="113" spans="3:38" ht="15" customHeight="1" thickTop="1"/>
    <row r="114" spans="3:38" s="342" customFormat="1" ht="15" customHeight="1">
      <c r="C114" s="342" t="s">
        <v>3266</v>
      </c>
      <c r="AL114" s="342" t="s">
        <v>3252</v>
      </c>
    </row>
    <row r="115" spans="3:38" s="342" customFormat="1" ht="15" customHeight="1">
      <c r="E115" s="430" t="s">
        <v>3370</v>
      </c>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row>
    <row r="116" spans="3:38" s="342" customFormat="1" ht="15" customHeight="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row>
    <row r="117" spans="3:38" s="342" customFormat="1" ht="9.75" customHeight="1" thickBot="1"/>
    <row r="118" spans="3:38" s="342" customFormat="1" ht="15" customHeight="1" thickTop="1" thickBot="1">
      <c r="D118" s="420" t="s">
        <v>38</v>
      </c>
      <c r="E118" s="421"/>
      <c r="F118" s="421"/>
      <c r="G118" s="421"/>
      <c r="H118" s="422"/>
      <c r="J118" s="9"/>
    </row>
    <row r="119" spans="3:38" s="342" customFormat="1" ht="15" customHeight="1" thickTop="1" thickBot="1"/>
    <row r="120" spans="3:38" s="342" customFormat="1" ht="15" customHeight="1" thickTop="1" thickBot="1">
      <c r="D120" s="434">
        <v>0</v>
      </c>
      <c r="E120" s="435"/>
      <c r="F120" s="435"/>
      <c r="G120" s="435"/>
      <c r="H120" s="436"/>
      <c r="I120" s="344" t="s">
        <v>3248</v>
      </c>
      <c r="J120" s="545" t="s">
        <v>3250</v>
      </c>
      <c r="K120" s="545"/>
      <c r="L120" s="545"/>
      <c r="M120" s="545"/>
      <c r="N120" s="545"/>
      <c r="O120" s="545"/>
      <c r="P120" s="545"/>
      <c r="Q120" s="545"/>
      <c r="R120" s="545"/>
      <c r="S120" s="545"/>
      <c r="T120" s="545"/>
      <c r="U120" s="545"/>
      <c r="V120" s="545"/>
      <c r="W120" s="545"/>
      <c r="X120" s="545"/>
      <c r="Y120" s="545"/>
      <c r="Z120" s="545"/>
      <c r="AA120" s="545"/>
      <c r="AB120" s="545"/>
      <c r="AC120" s="545"/>
      <c r="AD120" s="545"/>
      <c r="AE120" s="545"/>
      <c r="AF120" s="545"/>
      <c r="AG120" s="545"/>
      <c r="AH120" s="545"/>
      <c r="AI120" s="545"/>
      <c r="AJ120" s="545"/>
      <c r="AK120" s="545"/>
      <c r="AL120" s="353"/>
    </row>
    <row r="121" spans="3:38" s="342" customFormat="1" ht="15" customHeight="1" thickTop="1">
      <c r="J121" s="9" t="str">
        <f>IF(D120&gt;20,"←当該月の給食実施日数が20を超える場合は、20と入力してください","")</f>
        <v/>
      </c>
      <c r="K121" s="383"/>
      <c r="L121" s="383"/>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c r="AK121" s="383"/>
      <c r="AL121" s="353"/>
    </row>
    <row r="122" spans="3:38" s="342" customFormat="1" ht="15" customHeight="1" thickBot="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1"/>
      <c r="AL122" s="353"/>
    </row>
    <row r="123" spans="3:38" s="342" customFormat="1" ht="15" customHeight="1" thickTop="1" thickBot="1">
      <c r="C123" s="343"/>
      <c r="D123" s="540">
        <v>0</v>
      </c>
      <c r="E123" s="541"/>
      <c r="F123" s="541"/>
      <c r="G123" s="541"/>
      <c r="H123" s="542"/>
      <c r="I123" s="344" t="s">
        <v>3248</v>
      </c>
      <c r="J123" s="543" t="s">
        <v>3369</v>
      </c>
      <c r="K123" s="544"/>
      <c r="L123" s="544"/>
      <c r="M123" s="544"/>
      <c r="N123" s="544"/>
      <c r="O123" s="544"/>
      <c r="P123" s="544"/>
      <c r="Q123" s="544"/>
      <c r="R123" s="544"/>
      <c r="S123" s="544"/>
      <c r="T123" s="544"/>
      <c r="U123" s="544"/>
      <c r="V123" s="544"/>
      <c r="W123" s="544"/>
      <c r="X123" s="544"/>
      <c r="Y123" s="544"/>
      <c r="Z123" s="544"/>
      <c r="AA123" s="544"/>
      <c r="AB123" s="544"/>
      <c r="AC123" s="544"/>
      <c r="AD123" s="544"/>
      <c r="AE123" s="544"/>
      <c r="AF123" s="544"/>
      <c r="AG123" s="544"/>
      <c r="AH123" s="544"/>
      <c r="AI123" s="544"/>
      <c r="AJ123" s="544"/>
      <c r="AK123" s="544"/>
      <c r="AL123" s="374"/>
    </row>
    <row r="124" spans="3:38" s="342" customFormat="1" ht="15" customHeight="1" thickTop="1">
      <c r="J124" s="544"/>
      <c r="K124" s="544"/>
      <c r="L124" s="544"/>
      <c r="M124" s="544"/>
      <c r="N124" s="544"/>
      <c r="O124" s="544"/>
      <c r="P124" s="544"/>
      <c r="Q124" s="544"/>
      <c r="R124" s="544"/>
      <c r="S124" s="544"/>
      <c r="T124" s="544"/>
      <c r="U124" s="544"/>
      <c r="V124" s="544"/>
      <c r="W124" s="544"/>
      <c r="X124" s="544"/>
      <c r="Y124" s="544"/>
      <c r="Z124" s="544"/>
      <c r="AA124" s="544"/>
      <c r="AB124" s="544"/>
      <c r="AC124" s="544"/>
      <c r="AD124" s="544"/>
      <c r="AE124" s="544"/>
      <c r="AF124" s="544"/>
      <c r="AG124" s="544"/>
      <c r="AH124" s="544"/>
      <c r="AI124" s="544"/>
      <c r="AJ124" s="544"/>
      <c r="AK124" s="544"/>
      <c r="AL124" s="374"/>
    </row>
    <row r="125" spans="3:38" s="342" customFormat="1" ht="15" customHeight="1"/>
    <row r="126" spans="3:38" s="342" customFormat="1" ht="15" customHeight="1">
      <c r="D126" s="342" t="s">
        <v>3259</v>
      </c>
      <c r="E126" s="430" t="s">
        <v>3260</v>
      </c>
      <c r="F126" s="431"/>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376"/>
    </row>
    <row r="127" spans="3:38" s="342" customFormat="1" ht="15" customHeight="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431"/>
      <c r="AL127" s="376"/>
    </row>
    <row r="128" spans="3:38" s="342" customFormat="1" ht="15" customHeight="1">
      <c r="E128" s="382" t="s">
        <v>3257</v>
      </c>
      <c r="F128" s="432" t="s">
        <v>3372</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433"/>
      <c r="AK128" s="433"/>
      <c r="AL128" s="377"/>
    </row>
    <row r="129" spans="2:38" s="342" customFormat="1" ht="15" customHeight="1">
      <c r="E129" s="382"/>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377"/>
    </row>
    <row r="130" spans="2:38" s="342" customFormat="1" ht="15" customHeight="1">
      <c r="E130" s="382"/>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377"/>
    </row>
    <row r="131" spans="2:38" s="342" customFormat="1" ht="15" customHeight="1">
      <c r="E131" s="382"/>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377"/>
    </row>
    <row r="132" spans="2:38" s="342" customFormat="1" ht="15" customHeight="1">
      <c r="E132" s="382" t="s">
        <v>3261</v>
      </c>
      <c r="F132" s="432" t="s">
        <v>3371</v>
      </c>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377"/>
    </row>
    <row r="133" spans="2:38" s="342" customFormat="1" ht="15" customHeight="1">
      <c r="E133" s="382"/>
      <c r="F133" s="433"/>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377"/>
    </row>
    <row r="134" spans="2:38" s="342" customFormat="1" ht="15" customHeight="1">
      <c r="E134" s="382" t="s">
        <v>3258</v>
      </c>
      <c r="F134" s="432" t="s">
        <v>3373</v>
      </c>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377"/>
    </row>
    <row r="135" spans="2:38" s="342" customFormat="1" ht="28.2" customHeight="1">
      <c r="E135" s="382"/>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c r="AJ135" s="433"/>
      <c r="AK135" s="433"/>
      <c r="AL135" s="377"/>
    </row>
    <row r="136" spans="2:38" ht="15" customHeight="1">
      <c r="B136" s="1" t="s">
        <v>90</v>
      </c>
    </row>
    <row r="137" spans="2:38" ht="15" customHeight="1"/>
    <row r="138" spans="2:38" s="6" customFormat="1" ht="15" customHeight="1">
      <c r="B138" s="6" t="s">
        <v>89</v>
      </c>
    </row>
    <row r="139" spans="2:38" s="6" customFormat="1" ht="15" customHeight="1">
      <c r="D139" s="6" t="s">
        <v>88</v>
      </c>
    </row>
    <row r="140" spans="2:38" s="6" customFormat="1" ht="15" customHeight="1">
      <c r="D140" s="6" t="s">
        <v>87</v>
      </c>
    </row>
    <row r="141" spans="2:38" s="6" customFormat="1" ht="6" customHeight="1" thickBot="1"/>
    <row r="142" spans="2:38" s="6" customFormat="1" ht="15" customHeight="1" thickTop="1" thickBot="1">
      <c r="D142" s="458" t="str">
        <f>IF(計算シート!F57=1,"あり","なし")</f>
        <v>なし</v>
      </c>
      <c r="E142" s="440"/>
      <c r="F142" s="440"/>
      <c r="G142" s="440"/>
      <c r="H142" s="441"/>
      <c r="L142" s="452" t="s">
        <v>86</v>
      </c>
      <c r="M142" s="452"/>
      <c r="N142" s="452"/>
      <c r="O142" s="452"/>
      <c r="P142" s="453"/>
      <c r="Q142" s="458">
        <f>計算シート!E28</f>
        <v>0</v>
      </c>
      <c r="R142" s="440"/>
      <c r="S142" s="440"/>
      <c r="T142" s="440"/>
      <c r="U142" s="441"/>
      <c r="V142" s="6" t="s">
        <v>57</v>
      </c>
    </row>
    <row r="143" spans="2:38" s="6" customFormat="1" ht="15" customHeight="1" thickTop="1">
      <c r="D143" s="6" t="s">
        <v>85</v>
      </c>
    </row>
    <row r="144" spans="2:38" ht="15" customHeight="1"/>
    <row r="145" spans="2:8" ht="15" customHeight="1">
      <c r="B145" s="1" t="s">
        <v>84</v>
      </c>
    </row>
    <row r="146" spans="2:8" ht="15" customHeight="1">
      <c r="D146" s="1" t="s">
        <v>83</v>
      </c>
    </row>
    <row r="147" spans="2:8" ht="15" customHeight="1">
      <c r="D147" s="1" t="s">
        <v>82</v>
      </c>
    </row>
    <row r="148" spans="2:8" ht="6" customHeight="1" thickBot="1"/>
    <row r="149" spans="2:8" ht="15" customHeight="1" thickTop="1" thickBot="1">
      <c r="D149" s="420" t="s">
        <v>38</v>
      </c>
      <c r="E149" s="421"/>
      <c r="F149" s="421"/>
      <c r="G149" s="421"/>
      <c r="H149" s="422"/>
    </row>
    <row r="150" spans="2:8" ht="15" customHeight="1" thickTop="1"/>
    <row r="151" spans="2:8" ht="15" customHeight="1">
      <c r="B151" s="1" t="s">
        <v>81</v>
      </c>
    </row>
    <row r="152" spans="2:8" ht="15" customHeight="1"/>
    <row r="153" spans="2:8" ht="15" customHeight="1">
      <c r="B153" s="1" t="s">
        <v>80</v>
      </c>
    </row>
    <row r="154" spans="2:8" s="6" customFormat="1" ht="15" customHeight="1">
      <c r="D154" s="7" t="s">
        <v>79</v>
      </c>
    </row>
    <row r="155" spans="2:8" s="6" customFormat="1" ht="15" customHeight="1">
      <c r="D155" s="6" t="s">
        <v>78</v>
      </c>
    </row>
    <row r="156" spans="2:8" s="6" customFormat="1" ht="15" customHeight="1">
      <c r="D156" s="6" t="s">
        <v>77</v>
      </c>
    </row>
    <row r="157" spans="2:8" s="6" customFormat="1" ht="6" customHeight="1" thickBot="1"/>
    <row r="158" spans="2:8" s="6" customFormat="1" ht="15" customHeight="1" thickTop="1" thickBot="1">
      <c r="D158" s="420" t="s">
        <v>38</v>
      </c>
      <c r="E158" s="421"/>
      <c r="F158" s="421"/>
      <c r="G158" s="421"/>
      <c r="H158" s="422"/>
    </row>
    <row r="159" spans="2:8" ht="15" customHeight="1" thickTop="1"/>
    <row r="160" spans="2:8" ht="15" customHeight="1">
      <c r="B160" s="1" t="s">
        <v>76</v>
      </c>
    </row>
    <row r="161" spans="1:37" s="6" customFormat="1" ht="15" customHeight="1">
      <c r="C161" s="7" t="s">
        <v>75</v>
      </c>
    </row>
    <row r="162" spans="1:37" s="6" customFormat="1" ht="6" customHeight="1" thickBot="1"/>
    <row r="163" spans="1:37" s="6" customFormat="1" ht="15" customHeight="1" thickTop="1" thickBot="1">
      <c r="D163" s="420" t="s">
        <v>38</v>
      </c>
      <c r="E163" s="421"/>
      <c r="F163" s="421"/>
      <c r="G163" s="421"/>
      <c r="H163" s="422"/>
      <c r="J163" s="11" t="str">
        <f>IF(AND(計算シート!E62="あり",計算シート!F60=0),"←主幹教諭等専任加算対象施設であることが本加算の条件です","")</f>
        <v/>
      </c>
    </row>
    <row r="164" spans="1:37" ht="15" customHeight="1" thickTop="1"/>
    <row r="165" spans="1:37" s="10" customFormat="1" ht="15" customHeight="1">
      <c r="A165" s="6"/>
      <c r="B165" s="6" t="s">
        <v>74</v>
      </c>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row>
    <row r="166" spans="1:37" s="10" customFormat="1" ht="15" customHeight="1">
      <c r="A166" s="6"/>
      <c r="B166" s="6"/>
      <c r="C166" s="6"/>
      <c r="D166" s="6" t="s">
        <v>73</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row>
    <row r="167" spans="1:37" s="10" customFormat="1" ht="15" customHeight="1">
      <c r="A167" s="6"/>
      <c r="B167" s="6"/>
      <c r="C167" s="6"/>
      <c r="D167" s="6" t="s">
        <v>70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row>
    <row r="168" spans="1:37" ht="6.75" customHeight="1" thickBot="1"/>
    <row r="169" spans="1:37" ht="15" customHeight="1" thickTop="1" thickBot="1">
      <c r="D169" s="420" t="s">
        <v>38</v>
      </c>
      <c r="E169" s="421"/>
      <c r="F169" s="421"/>
      <c r="G169" s="421"/>
      <c r="H169" s="422"/>
      <c r="J169" s="9" t="str">
        <f>IF(計算シート!F69=0,"",IF(D21&lt;91,"←利用定員が90人以下の場合は「あり」を選択できません",""))</f>
        <v/>
      </c>
    </row>
    <row r="170" spans="1:37" ht="15" customHeight="1" thickTop="1"/>
    <row r="171" spans="1:37" ht="15" customHeight="1">
      <c r="B171" s="1" t="s">
        <v>72</v>
      </c>
    </row>
    <row r="172" spans="1:37" ht="15" customHeight="1">
      <c r="D172" s="1" t="s">
        <v>71</v>
      </c>
    </row>
    <row r="173" spans="1:37" ht="15" customHeight="1">
      <c r="D173" s="1" t="s">
        <v>70</v>
      </c>
    </row>
    <row r="174" spans="1:37" ht="6.75" customHeight="1" thickBot="1"/>
    <row r="175" spans="1:37" ht="15" customHeight="1" thickTop="1" thickBot="1">
      <c r="D175" s="420" t="s">
        <v>38</v>
      </c>
      <c r="E175" s="421"/>
      <c r="F175" s="421"/>
      <c r="G175" s="421"/>
      <c r="H175" s="422"/>
      <c r="J175" s="9" t="str">
        <f>IF(AND(D21&lt;271,計算シート!F71=1),"←利用定員が270人以下の場合は「あり」を選択できません","")</f>
        <v/>
      </c>
    </row>
    <row r="176" spans="1:37" ht="15" customHeight="1" thickTop="1"/>
    <row r="177" spans="1:37" ht="15" customHeight="1">
      <c r="B177" s="1" t="s">
        <v>69</v>
      </c>
    </row>
    <row r="178" spans="1:37" s="10" customFormat="1" ht="15" customHeight="1">
      <c r="A178" s="6"/>
      <c r="B178" s="6"/>
      <c r="C178" s="6"/>
      <c r="D178" s="6" t="s">
        <v>68</v>
      </c>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row>
    <row r="179" spans="1:37" s="10" customFormat="1" ht="15" customHeight="1">
      <c r="A179" s="6"/>
      <c r="B179" s="6"/>
      <c r="C179" s="6"/>
      <c r="D179" s="6" t="s">
        <v>67</v>
      </c>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row>
    <row r="180" spans="1:37" s="10" customFormat="1" ht="15" customHeight="1">
      <c r="A180" s="6"/>
      <c r="B180" s="6"/>
      <c r="C180" s="6"/>
      <c r="D180" s="6" t="s">
        <v>66</v>
      </c>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row>
    <row r="181" spans="1:37" ht="6" customHeight="1" thickBot="1"/>
    <row r="182" spans="1:37" ht="15" customHeight="1" thickTop="1" thickBot="1">
      <c r="D182" s="420" t="s">
        <v>38</v>
      </c>
      <c r="E182" s="421"/>
      <c r="F182" s="421"/>
      <c r="G182" s="421"/>
      <c r="H182" s="422"/>
      <c r="J182" s="9" t="str">
        <f>IF(AND(D21&lt;271,計算シート!F73=1),"←利用定員が270人以下の場合は「あり」を選択できません","")</f>
        <v/>
      </c>
    </row>
    <row r="183" spans="1:37" ht="15" customHeight="1" thickTop="1"/>
    <row r="184" spans="1:37" ht="15" customHeight="1">
      <c r="B184" s="1" t="s">
        <v>65</v>
      </c>
    </row>
    <row r="185" spans="1:37" ht="15" customHeight="1">
      <c r="D185" s="1" t="s">
        <v>64</v>
      </c>
    </row>
    <row r="186" spans="1:37" ht="15" customHeight="1">
      <c r="D186" s="1" t="s">
        <v>63</v>
      </c>
    </row>
    <row r="187" spans="1:37" ht="15" customHeight="1">
      <c r="D187" s="8" t="s">
        <v>62</v>
      </c>
    </row>
    <row r="188" spans="1:37" ht="6" customHeight="1" thickBot="1"/>
    <row r="189" spans="1:37" ht="15" customHeight="1" thickTop="1" thickBot="1">
      <c r="D189" s="444" t="s">
        <v>61</v>
      </c>
      <c r="E189" s="444"/>
      <c r="F189" s="444"/>
      <c r="G189" s="444"/>
      <c r="H189" s="444"/>
      <c r="I189" s="444"/>
      <c r="J189" s="444"/>
      <c r="K189" s="444"/>
      <c r="L189" s="444"/>
      <c r="M189" s="444"/>
      <c r="N189" s="444"/>
      <c r="O189" s="444"/>
      <c r="P189" s="444"/>
      <c r="Q189" s="444"/>
      <c r="R189" s="444"/>
      <c r="S189" s="420" t="s">
        <v>38</v>
      </c>
      <c r="T189" s="421"/>
      <c r="U189" s="421"/>
      <c r="V189" s="421"/>
      <c r="W189" s="422"/>
      <c r="Y189" s="9" t="str">
        <f>IF(AND(S189="あり",S190="あり"),"ＡとＢの重複加算はできません","")</f>
        <v/>
      </c>
    </row>
    <row r="190" spans="1:37" ht="15" customHeight="1" thickTop="1" thickBot="1">
      <c r="D190" s="444" t="s">
        <v>60</v>
      </c>
      <c r="E190" s="444"/>
      <c r="F190" s="444"/>
      <c r="G190" s="444"/>
      <c r="H190" s="444"/>
      <c r="I190" s="444"/>
      <c r="J190" s="444"/>
      <c r="K190" s="444"/>
      <c r="L190" s="444"/>
      <c r="M190" s="444"/>
      <c r="N190" s="444"/>
      <c r="O190" s="444"/>
      <c r="P190" s="444"/>
      <c r="Q190" s="444"/>
      <c r="R190" s="444"/>
      <c r="S190" s="420" t="s">
        <v>38</v>
      </c>
      <c r="T190" s="421"/>
      <c r="U190" s="421"/>
      <c r="V190" s="421"/>
      <c r="W190" s="422"/>
    </row>
    <row r="191" spans="1:37" ht="15" customHeight="1" thickTop="1"/>
    <row r="192" spans="1:37" ht="15" customHeight="1">
      <c r="B192" s="1" t="s">
        <v>59</v>
      </c>
    </row>
    <row r="193" spans="2:37" ht="15" customHeight="1">
      <c r="D193" s="1" t="s">
        <v>58</v>
      </c>
    </row>
    <row r="194" spans="2:37" ht="6" customHeight="1" thickBot="1"/>
    <row r="195" spans="2:37" ht="15" customHeight="1" thickTop="1" thickBot="1">
      <c r="D195" s="459" t="str">
        <f>IF(ISERROR(VLOOKUP(CONCATENATE(I15,T15),自動入力!F2:G443,2,FALSE))=TRUE,"その他の地域",VLOOKUP(CONCATENATE(I15,T15),自動入力!F2:G443,2,FALSE))</f>
        <v>その他の地域</v>
      </c>
      <c r="E195" s="460"/>
      <c r="F195" s="460"/>
      <c r="G195" s="460"/>
      <c r="H195" s="461"/>
      <c r="I195" s="6" t="s">
        <v>57</v>
      </c>
    </row>
    <row r="196" spans="2:37" ht="15" customHeight="1" thickTop="1"/>
    <row r="197" spans="2:37" ht="39" customHeight="1">
      <c r="E197" s="451" t="s">
        <v>56</v>
      </c>
      <c r="F197" s="451"/>
      <c r="G197" s="451"/>
      <c r="H197" s="451"/>
      <c r="I197" s="451"/>
      <c r="J197" s="451"/>
      <c r="K197" s="451"/>
      <c r="L197" s="451"/>
      <c r="M197" s="451"/>
      <c r="N197" s="451"/>
      <c r="O197" s="451"/>
      <c r="P197" s="451"/>
      <c r="Q197" s="451"/>
      <c r="R197" s="451"/>
      <c r="S197" s="451"/>
      <c r="T197" s="451"/>
      <c r="U197" s="451"/>
      <c r="V197" s="451"/>
      <c r="W197" s="451"/>
      <c r="X197" s="451"/>
      <c r="Y197" s="451"/>
      <c r="Z197" s="451"/>
      <c r="AA197" s="451"/>
      <c r="AB197" s="451"/>
      <c r="AC197" s="451"/>
      <c r="AD197" s="451"/>
      <c r="AE197" s="451"/>
      <c r="AF197" s="451"/>
      <c r="AG197" s="451"/>
      <c r="AH197" s="451"/>
      <c r="AI197" s="451"/>
      <c r="AJ197" s="451"/>
      <c r="AK197" s="451"/>
    </row>
    <row r="198" spans="2:37" ht="15" customHeight="1"/>
    <row r="199" spans="2:37" ht="15" customHeight="1">
      <c r="B199" s="1" t="s">
        <v>55</v>
      </c>
    </row>
    <row r="200" spans="2:37" ht="15" customHeight="1">
      <c r="D200" s="1" t="s">
        <v>54</v>
      </c>
    </row>
    <row r="201" spans="2:37" ht="9.75" customHeight="1" thickBot="1"/>
    <row r="202" spans="2:37" ht="15" customHeight="1" thickTop="1" thickBot="1">
      <c r="D202" s="420" t="s">
        <v>38</v>
      </c>
      <c r="E202" s="421"/>
      <c r="F202" s="421"/>
      <c r="G202" s="421"/>
      <c r="H202" s="422"/>
      <c r="J202" s="8"/>
    </row>
    <row r="203" spans="2:37" ht="12.75" customHeight="1" thickTop="1"/>
    <row r="204" spans="2:37" ht="15" customHeight="1">
      <c r="B204" s="1" t="s">
        <v>53</v>
      </c>
    </row>
    <row r="205" spans="2:37" ht="15" customHeight="1">
      <c r="D205" s="1" t="s">
        <v>52</v>
      </c>
    </row>
    <row r="206" spans="2:37" ht="6" customHeight="1" thickBot="1"/>
    <row r="207" spans="2:37" ht="15" customHeight="1" thickTop="1" thickBot="1">
      <c r="D207" s="459" t="str">
        <f>IF(ISERROR(VLOOKUP(CONCATENATE(I15,T15),自動入力!K1:L202,2,FALSE))=TRUE,"なし",VLOOKUP(CONCATENATE(I15,T15),自動入力!K1:L202,2,FALSE))</f>
        <v>なし</v>
      </c>
      <c r="E207" s="460"/>
      <c r="F207" s="460"/>
      <c r="G207" s="460"/>
      <c r="H207" s="461"/>
      <c r="I207" s="6" t="s">
        <v>48</v>
      </c>
    </row>
    <row r="208" spans="2:37" ht="15" customHeight="1" thickTop="1" thickBot="1">
      <c r="D208" s="420" t="s">
        <v>38</v>
      </c>
      <c r="E208" s="421"/>
      <c r="F208" s="421"/>
      <c r="G208" s="421"/>
      <c r="H208" s="422"/>
      <c r="I208" s="6" t="s">
        <v>47</v>
      </c>
      <c r="J208" s="8"/>
    </row>
    <row r="209" spans="2:10" ht="10.5" customHeight="1" thickTop="1"/>
    <row r="210" spans="2:10" ht="15" customHeight="1">
      <c r="E210" s="8" t="s">
        <v>51</v>
      </c>
    </row>
    <row r="211" spans="2:10" ht="15" customHeight="1">
      <c r="E211" s="8"/>
    </row>
    <row r="212" spans="2:10" ht="15" customHeight="1">
      <c r="B212" s="1" t="s">
        <v>50</v>
      </c>
    </row>
    <row r="213" spans="2:10" ht="15" customHeight="1">
      <c r="D213" s="1" t="s">
        <v>49</v>
      </c>
    </row>
    <row r="214" spans="2:10" ht="6" customHeight="1" thickBot="1"/>
    <row r="215" spans="2:10" ht="15" customHeight="1" thickTop="1" thickBot="1">
      <c r="D215" s="459" t="str">
        <f>IF(ISERROR(VLOOKUP(CONCATENATE(I15,T15),自動入力!P1:Q16,2,FALSE))=TRUE,"なし",VLOOKUP(CONCATENATE(I15,T15),自動入力!P1:Q16,2,FALSE))</f>
        <v>なし</v>
      </c>
      <c r="E215" s="460"/>
      <c r="F215" s="460"/>
      <c r="G215" s="460"/>
      <c r="H215" s="461"/>
      <c r="I215" s="6" t="s">
        <v>48</v>
      </c>
    </row>
    <row r="216" spans="2:10" ht="15" customHeight="1" thickTop="1" thickBot="1">
      <c r="D216" s="420" t="s">
        <v>38</v>
      </c>
      <c r="E216" s="421"/>
      <c r="F216" s="421"/>
      <c r="G216" s="421"/>
      <c r="H216" s="422"/>
      <c r="I216" s="6" t="s">
        <v>47</v>
      </c>
      <c r="J216" s="8"/>
    </row>
    <row r="217" spans="2:10" ht="11.25" customHeight="1" thickTop="1"/>
    <row r="218" spans="2:10" ht="15" customHeight="1">
      <c r="E218" s="8" t="s">
        <v>46</v>
      </c>
    </row>
    <row r="219" spans="2:10" ht="15" customHeight="1"/>
    <row r="220" spans="2:10" ht="15" customHeight="1">
      <c r="B220" s="1" t="s">
        <v>45</v>
      </c>
    </row>
    <row r="221" spans="2:10" ht="15" customHeight="1">
      <c r="D221" s="1" t="s">
        <v>44</v>
      </c>
    </row>
    <row r="222" spans="2:10" ht="15" customHeight="1">
      <c r="D222" s="1" t="s">
        <v>43</v>
      </c>
    </row>
    <row r="223" spans="2:10" ht="6" customHeight="1" thickBot="1"/>
    <row r="224" spans="2:10" ht="15" customHeight="1" thickTop="1" thickBot="1">
      <c r="D224" s="420" t="s">
        <v>38</v>
      </c>
      <c r="E224" s="421"/>
      <c r="F224" s="421"/>
      <c r="G224" s="421"/>
      <c r="H224" s="422"/>
      <c r="J224" s="8"/>
    </row>
    <row r="225" spans="2:38" ht="15" customHeight="1" thickTop="1"/>
    <row r="226" spans="2:38" ht="15" customHeight="1">
      <c r="B226" s="1" t="s">
        <v>42</v>
      </c>
    </row>
    <row r="227" spans="2:38" ht="15" customHeight="1">
      <c r="D227" s="1" t="s">
        <v>41</v>
      </c>
    </row>
    <row r="228" spans="2:38" ht="6" customHeight="1" thickBot="1"/>
    <row r="229" spans="2:38" ht="15" customHeight="1" thickTop="1" thickBot="1">
      <c r="D229" s="420" t="s">
        <v>38</v>
      </c>
      <c r="E229" s="421"/>
      <c r="F229" s="421"/>
      <c r="G229" s="421"/>
      <c r="H229" s="422"/>
      <c r="J229" s="8"/>
    </row>
    <row r="230" spans="2:38" ht="15" customHeight="1" thickTop="1"/>
    <row r="231" spans="2:38" s="342" customFormat="1" ht="15" customHeight="1">
      <c r="B231" s="342" t="s">
        <v>40</v>
      </c>
    </row>
    <row r="232" spans="2:38" s="342" customFormat="1" ht="15" customHeight="1">
      <c r="D232" s="342" t="s">
        <v>39</v>
      </c>
    </row>
    <row r="233" spans="2:38" s="342" customFormat="1" ht="6" customHeight="1" thickBot="1"/>
    <row r="234" spans="2:38" s="342" customFormat="1" ht="15" customHeight="1" thickTop="1" thickBot="1">
      <c r="D234" s="420" t="s">
        <v>38</v>
      </c>
      <c r="E234" s="421"/>
      <c r="F234" s="421"/>
      <c r="G234" s="421"/>
      <c r="H234" s="422"/>
    </row>
    <row r="235" spans="2:38" s="342" customFormat="1" ht="15" customHeight="1" thickTop="1">
      <c r="D235" s="378"/>
      <c r="E235" s="378"/>
      <c r="F235" s="378"/>
      <c r="G235" s="378"/>
      <c r="H235" s="378"/>
      <c r="I235" s="378"/>
      <c r="J235" s="379"/>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row>
    <row r="236" spans="2:38" ht="15" customHeight="1">
      <c r="B236" s="1" t="s">
        <v>37</v>
      </c>
    </row>
    <row r="237" spans="2:38" ht="15" customHeight="1">
      <c r="D237" s="1" t="s">
        <v>36</v>
      </c>
    </row>
    <row r="238" spans="2:38" ht="9.75" customHeight="1" thickBot="1"/>
    <row r="239" spans="2:38" ht="15" customHeight="1" thickTop="1" thickBot="1">
      <c r="D239" s="420" t="s">
        <v>38</v>
      </c>
      <c r="E239" s="421"/>
      <c r="F239" s="421"/>
      <c r="G239" s="421"/>
      <c r="H239" s="422"/>
      <c r="J239" s="8"/>
    </row>
    <row r="240" spans="2:38" ht="15" customHeight="1" thickTop="1"/>
    <row r="241" spans="2:21" s="378" customFormat="1" ht="15" customHeight="1"/>
    <row r="242" spans="2:21" ht="15" customHeight="1">
      <c r="B242" s="1" t="s">
        <v>35</v>
      </c>
    </row>
    <row r="243" spans="2:21" ht="15" customHeight="1"/>
    <row r="244" spans="2:21" ht="15" customHeight="1">
      <c r="B244" s="1" t="s">
        <v>34</v>
      </c>
    </row>
    <row r="245" spans="2:21" s="6" customFormat="1" ht="15" customHeight="1">
      <c r="D245" s="7" t="s">
        <v>33</v>
      </c>
    </row>
    <row r="246" spans="2:21" s="6" customFormat="1" ht="6" customHeight="1" thickBot="1"/>
    <row r="247" spans="2:21" s="6" customFormat="1" ht="15" customHeight="1" thickTop="1" thickBot="1">
      <c r="D247" s="420" t="s">
        <v>38</v>
      </c>
      <c r="E247" s="421"/>
      <c r="F247" s="421"/>
      <c r="G247" s="421"/>
      <c r="H247" s="422"/>
    </row>
    <row r="248" spans="2:21" ht="15" customHeight="1" thickTop="1"/>
    <row r="249" spans="2:21" ht="15" customHeight="1">
      <c r="B249" s="2"/>
    </row>
    <row r="250" spans="2:21" ht="15" customHeight="1">
      <c r="B250" s="2"/>
    </row>
    <row r="251" spans="2:21" ht="15" customHeight="1"/>
    <row r="252" spans="2:21" ht="15" customHeight="1"/>
    <row r="253" spans="2:21" ht="23.25" customHeight="1"/>
    <row r="254" spans="2:21" ht="15" customHeight="1" thickBot="1">
      <c r="B254" s="2"/>
    </row>
    <row r="255" spans="2:21" s="5" customFormat="1" ht="15" customHeight="1" thickTop="1" thickBot="1">
      <c r="C255" s="426" t="s">
        <v>32</v>
      </c>
      <c r="D255" s="426"/>
      <c r="E255" s="426"/>
      <c r="F255" s="426"/>
      <c r="G255" s="426"/>
      <c r="H255" s="426"/>
      <c r="I255" s="426"/>
      <c r="J255" s="426"/>
      <c r="K255" s="426"/>
      <c r="L255" s="426"/>
      <c r="M255" s="5" t="s">
        <v>31</v>
      </c>
      <c r="N255" s="427" t="s">
        <v>3247</v>
      </c>
      <c r="O255" s="428"/>
      <c r="P255" s="428"/>
      <c r="Q255" s="428"/>
      <c r="R255" s="428"/>
      <c r="S255" s="428"/>
      <c r="T255" s="428"/>
      <c r="U255" s="429"/>
    </row>
    <row r="256" spans="2:21" ht="30" customHeight="1" thickTop="1"/>
    <row r="257" spans="2:37" ht="30" customHeight="1">
      <c r="G257" s="463" t="s">
        <v>30</v>
      </c>
      <c r="H257" s="463"/>
      <c r="I257" s="463"/>
      <c r="J257" s="463"/>
      <c r="K257" s="463"/>
      <c r="L257" s="463"/>
      <c r="M257" s="463"/>
      <c r="N257" s="463"/>
      <c r="O257" s="425" t="e">
        <f ca="1">計算シート!L92</f>
        <v>#DIV/0!</v>
      </c>
      <c r="P257" s="425"/>
      <c r="Q257" s="425"/>
      <c r="R257" s="425"/>
      <c r="S257" s="425"/>
      <c r="T257" s="425"/>
      <c r="U257" s="425"/>
      <c r="V257" s="425"/>
      <c r="W257" s="425"/>
      <c r="X257" s="425"/>
      <c r="Y257" s="425"/>
    </row>
    <row r="258" spans="2:37" ht="30" customHeight="1">
      <c r="G258" s="3"/>
      <c r="H258" s="3"/>
      <c r="I258" s="3"/>
      <c r="J258" s="3"/>
      <c r="K258" s="3"/>
      <c r="L258" s="3"/>
      <c r="M258" s="3"/>
      <c r="N258" s="3"/>
      <c r="O258" s="4"/>
      <c r="P258" s="4"/>
      <c r="Q258" s="4"/>
      <c r="R258" s="4"/>
      <c r="S258" s="4"/>
      <c r="T258" s="4"/>
      <c r="U258" s="4"/>
      <c r="V258" s="4"/>
      <c r="W258" s="4"/>
      <c r="X258" s="4"/>
      <c r="Y258" s="4"/>
    </row>
    <row r="259" spans="2:37" ht="30" customHeight="1">
      <c r="G259" s="3" t="s">
        <v>29</v>
      </c>
      <c r="H259" s="3"/>
      <c r="I259" s="3"/>
      <c r="J259" s="3"/>
      <c r="K259" s="3"/>
      <c r="L259" s="3"/>
      <c r="M259" s="3"/>
      <c r="N259" s="3"/>
      <c r="O259" s="425" t="e">
        <f ca="1">計算シート!L93</f>
        <v>#DIV/0!</v>
      </c>
      <c r="P259" s="425"/>
      <c r="Q259" s="425"/>
      <c r="R259" s="425"/>
      <c r="S259" s="425"/>
      <c r="T259" s="425"/>
      <c r="U259" s="425"/>
      <c r="V259" s="425"/>
      <c r="W259" s="425"/>
      <c r="X259" s="425"/>
      <c r="Y259" s="425"/>
    </row>
    <row r="260" spans="2:37" ht="30" customHeight="1"/>
    <row r="261" spans="2:37" ht="27.75" customHeight="1" thickBot="1">
      <c r="G261" s="463" t="s">
        <v>28</v>
      </c>
      <c r="H261" s="463"/>
      <c r="I261" s="463"/>
      <c r="J261" s="463"/>
      <c r="K261" s="463"/>
      <c r="L261" s="463"/>
      <c r="M261" s="463"/>
      <c r="N261" s="463"/>
      <c r="O261" s="462" t="e">
        <f ca="1">計算シート!K90</f>
        <v>#DIV/0!</v>
      </c>
      <c r="P261" s="462"/>
      <c r="Q261" s="462"/>
      <c r="R261" s="462"/>
      <c r="S261" s="462"/>
      <c r="T261" s="462"/>
      <c r="U261" s="462"/>
      <c r="V261" s="462"/>
      <c r="W261" s="462"/>
      <c r="X261" s="462"/>
      <c r="Y261" s="462"/>
    </row>
    <row r="262" spans="2:37" ht="15" customHeight="1" thickTop="1">
      <c r="AJ262" s="13"/>
    </row>
    <row r="263" spans="2:37" ht="28.2" customHeight="1" thickBot="1">
      <c r="G263" s="463" t="s">
        <v>27</v>
      </c>
      <c r="H263" s="463"/>
      <c r="I263" s="463"/>
      <c r="J263" s="463"/>
      <c r="K263" s="463"/>
      <c r="L263" s="463"/>
      <c r="M263" s="463"/>
      <c r="N263" s="463"/>
      <c r="O263" s="462" t="e">
        <f ca="1">計算シート!K91</f>
        <v>#DIV/0!</v>
      </c>
      <c r="P263" s="462"/>
      <c r="Q263" s="462"/>
      <c r="R263" s="462"/>
      <c r="S263" s="462"/>
      <c r="T263" s="462"/>
      <c r="U263" s="462"/>
      <c r="V263" s="462"/>
      <c r="W263" s="462"/>
      <c r="X263" s="462"/>
      <c r="Y263" s="462"/>
      <c r="Z263" s="416" t="s">
        <v>3374</v>
      </c>
      <c r="AA263" s="416"/>
      <c r="AB263" s="416"/>
      <c r="AC263" s="416"/>
      <c r="AD263" s="416"/>
      <c r="AE263" s="416"/>
      <c r="AF263" s="416"/>
      <c r="AG263" s="416"/>
      <c r="AH263" s="416"/>
      <c r="AI263" s="416"/>
      <c r="AJ263" s="416"/>
      <c r="AK263" s="416"/>
    </row>
    <row r="264" spans="2:37" ht="15" customHeight="1" thickTop="1">
      <c r="Z264" s="416"/>
      <c r="AA264" s="416"/>
      <c r="AB264" s="416"/>
      <c r="AC264" s="416"/>
      <c r="AD264" s="416"/>
      <c r="AE264" s="416"/>
      <c r="AF264" s="416"/>
      <c r="AG264" s="416"/>
      <c r="AH264" s="416"/>
      <c r="AI264" s="416"/>
      <c r="AJ264" s="416"/>
      <c r="AK264" s="416"/>
    </row>
    <row r="265" spans="2:37" ht="15" customHeight="1"/>
    <row r="266" spans="2:37" ht="15" customHeight="1"/>
    <row r="267" spans="2:37" ht="15" customHeight="1"/>
    <row r="268" spans="2:37" ht="15" customHeight="1"/>
    <row r="269" spans="2:37" ht="15" customHeight="1"/>
    <row r="270" spans="2:37" ht="15" customHeight="1">
      <c r="B270" s="2"/>
    </row>
    <row r="271" spans="2:37" ht="15" customHeight="1"/>
    <row r="272" spans="2:37"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sheetData>
  <sheetProtection algorithmName="SHA-512" hashValue="6ovhWz1kyfqqO47BkKIKA6MGdxzY2MG2OzxyYq4b9gRySIWBCiK0DRNqtZBX9OMLvej+yhXNKh1b9cmCqN//kg==" saltValue="Bqqiaww+M3HwUlBIfDumzQ==" spinCount="100000" sheet="1" selectLockedCells="1"/>
  <mergeCells count="96">
    <mergeCell ref="D224:H224"/>
    <mergeCell ref="Q142:U142"/>
    <mergeCell ref="D182:H182"/>
    <mergeCell ref="D169:H169"/>
    <mergeCell ref="S189:W189"/>
    <mergeCell ref="D123:H123"/>
    <mergeCell ref="J123:AK124"/>
    <mergeCell ref="D163:H163"/>
    <mergeCell ref="D216:H216"/>
    <mergeCell ref="J120:AK120"/>
    <mergeCell ref="P29:V29"/>
    <mergeCell ref="I29:O29"/>
    <mergeCell ref="E115:AK116"/>
    <mergeCell ref="D46:H46"/>
    <mergeCell ref="D107:H107"/>
    <mergeCell ref="D58:N60"/>
    <mergeCell ref="D85:H85"/>
    <mergeCell ref="D80:AJ83"/>
    <mergeCell ref="K93:O93"/>
    <mergeCell ref="D112:H112"/>
    <mergeCell ref="AA55:AD57"/>
    <mergeCell ref="O56:R57"/>
    <mergeCell ref="S56:Z56"/>
    <mergeCell ref="S59:V60"/>
    <mergeCell ref="W59:Z60"/>
    <mergeCell ref="W57:Z57"/>
    <mergeCell ref="P25:V25"/>
    <mergeCell ref="I28:O28"/>
    <mergeCell ref="D26:H26"/>
    <mergeCell ref="D25:H25"/>
    <mergeCell ref="P26:V28"/>
    <mergeCell ref="D27:H27"/>
    <mergeCell ref="AD6:AJ6"/>
    <mergeCell ref="C8:AA8"/>
    <mergeCell ref="AD8:AJ8"/>
    <mergeCell ref="W26:AC29"/>
    <mergeCell ref="I27:O27"/>
    <mergeCell ref="D28:H28"/>
    <mergeCell ref="D29:H29"/>
    <mergeCell ref="I25:O25"/>
    <mergeCell ref="I15:M15"/>
    <mergeCell ref="T15:Z15"/>
    <mergeCell ref="I17:M17"/>
    <mergeCell ref="W25:AC25"/>
    <mergeCell ref="I26:O26"/>
    <mergeCell ref="C6:AA6"/>
    <mergeCell ref="D21:H21"/>
    <mergeCell ref="AE28:AI28"/>
    <mergeCell ref="D70:H70"/>
    <mergeCell ref="D65:H65"/>
    <mergeCell ref="D195:H195"/>
    <mergeCell ref="O263:Y263"/>
    <mergeCell ref="D142:H142"/>
    <mergeCell ref="G263:N263"/>
    <mergeCell ref="G261:N261"/>
    <mergeCell ref="O261:Y261"/>
    <mergeCell ref="G257:N257"/>
    <mergeCell ref="O259:Y259"/>
    <mergeCell ref="D239:H239"/>
    <mergeCell ref="D215:H215"/>
    <mergeCell ref="D207:H207"/>
    <mergeCell ref="S190:W190"/>
    <mergeCell ref="D247:H247"/>
    <mergeCell ref="D118:H118"/>
    <mergeCell ref="S57:V57"/>
    <mergeCell ref="D76:H76"/>
    <mergeCell ref="D77:H77"/>
    <mergeCell ref="D202:H202"/>
    <mergeCell ref="D55:N57"/>
    <mergeCell ref="D102:H102"/>
    <mergeCell ref="D189:R189"/>
    <mergeCell ref="O58:R60"/>
    <mergeCell ref="S58:V58"/>
    <mergeCell ref="E197:AK197"/>
    <mergeCell ref="D190:R190"/>
    <mergeCell ref="L142:P142"/>
    <mergeCell ref="D175:H175"/>
    <mergeCell ref="J77:Y77"/>
    <mergeCell ref="O55:Z55"/>
    <mergeCell ref="W58:Z58"/>
    <mergeCell ref="Z263:AK264"/>
    <mergeCell ref="D93:H93"/>
    <mergeCell ref="D158:H158"/>
    <mergeCell ref="D149:H149"/>
    <mergeCell ref="AA58:AD60"/>
    <mergeCell ref="O257:Y257"/>
    <mergeCell ref="D234:H234"/>
    <mergeCell ref="C255:L255"/>
    <mergeCell ref="N255:U255"/>
    <mergeCell ref="D229:H229"/>
    <mergeCell ref="D208:H208"/>
    <mergeCell ref="E126:AK127"/>
    <mergeCell ref="F128:AK131"/>
    <mergeCell ref="F132:AK133"/>
    <mergeCell ref="F134:AK135"/>
    <mergeCell ref="D120:H120"/>
  </mergeCells>
  <phoneticPr fontId="5"/>
  <conditionalFormatting sqref="V41:AK43">
    <cfRule type="expression" dxfId="11" priority="3" stopIfTrue="1">
      <formula>V41&lt;&gt;""</formula>
    </cfRule>
  </conditionalFormatting>
  <conditionalFormatting sqref="V44:AK45">
    <cfRule type="expression" dxfId="10" priority="2" stopIfTrue="1">
      <formula>V44&lt;&gt;""</formula>
    </cfRule>
  </conditionalFormatting>
  <conditionalFormatting sqref="J77:Y77 E78:T78 B79:P79 B84:P84 B80:C83 B85:C85 I85 K85:P85">
    <cfRule type="expression" dxfId="9" priority="1" stopIfTrue="1">
      <formula>$J$77&lt;&gt;""</formula>
    </cfRule>
  </conditionalFormatting>
  <dataValidations count="11">
    <dataValidation type="list" allowBlank="1" showInputMessage="1" showErrorMessage="1" sqref="N255">
      <formula1>質改善</formula1>
    </dataValidation>
    <dataValidation type="list" allowBlank="1" showInputMessage="1" showErrorMessage="1" sqref="D208:H208">
      <formula1>有無2</formula1>
    </dataValidation>
    <dataValidation type="decimal" operator="greaterThanOrEqual" allowBlank="1" showInputMessage="1" showErrorMessage="1" sqref="D46:H46">
      <formula1>0</formula1>
    </dataValidation>
    <dataValidation type="list" allowBlank="1" showInputMessage="1" showErrorMessage="1" sqref="T15">
      <formula1>INDIRECT($I$15)</formula1>
    </dataValidation>
    <dataValidation type="list" allowBlank="1" showInputMessage="1" showErrorMessage="1" sqref="I15:M15">
      <formula1>都道府県</formula1>
    </dataValidation>
    <dataValidation type="list" allowBlank="1" showInputMessage="1" showErrorMessage="1" sqref="D58:N60">
      <formula1>平均勤続年数</formula1>
    </dataValidation>
    <dataValidation type="list" allowBlank="1" showInputMessage="1" showErrorMessage="1" sqref="D93:H93">
      <formula1>チーム保育教員数</formula1>
    </dataValidation>
    <dataValidation operator="greaterThanOrEqual" allowBlank="1" showInputMessage="1" showErrorMessage="1" sqref="D70:H70"/>
    <dataValidation type="list" allowBlank="1" showInputMessage="1" showErrorMessage="1" sqref="D107:H107">
      <formula1>給食週当たり実施日数</formula1>
    </dataValidation>
    <dataValidation type="whole" operator="greaterThanOrEqual" allowBlank="1" showInputMessage="1" showErrorMessage="1" sqref="I26:I30">
      <formula1>0</formula1>
    </dataValidation>
    <dataValidation type="list" allowBlank="1" showInputMessage="1" showErrorMessage="1" sqref="AE28:AI28 S58:Z58 D65:H65 D77:H77 D85:H85 D102:H102 D112:H112 D149:H149 D158:H158 D163:H163 D169:H169 D175:H175 D182:H182 S189:W190 D202:H202 D216:H216 D224:H224 D229:H229 D239:H239 D247:H247 D234:H234 D118:H118">
      <formula1>有無</formula1>
    </dataValidation>
  </dataValidations>
  <pageMargins left="0.51181102362204722" right="0.51181102362204722" top="0.39370078740157483" bottom="0.39370078740157483" header="0.31496062992125984" footer="0.31496062992125984"/>
  <pageSetup paperSize="9" scale="90" orientation="portrait" r:id="rId1"/>
  <rowBreaks count="5" manualBreakCount="5">
    <brk id="66" max="16383" man="1"/>
    <brk id="133" max="36" man="1"/>
    <brk id="176" max="36" man="1"/>
    <brk id="225" max="16383" man="1"/>
    <brk id="2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R106"/>
  <sheetViews>
    <sheetView view="pageBreakPreview" zoomScale="70" zoomScaleNormal="55" zoomScaleSheetLayoutView="70" workbookViewId="0"/>
  </sheetViews>
  <sheetFormatPr defaultColWidth="9" defaultRowHeight="13.8"/>
  <cols>
    <col min="1" max="1" width="4.88671875" style="52" customWidth="1"/>
    <col min="2" max="2" width="8.21875" style="52" customWidth="1"/>
    <col min="3" max="3" width="12.109375" style="52" customWidth="1"/>
    <col min="4" max="4" width="46.44140625" style="52" customWidth="1"/>
    <col min="5" max="5" width="13.77734375" style="52" customWidth="1"/>
    <col min="6" max="6" width="10" style="52" bestFit="1" customWidth="1"/>
    <col min="7" max="7" width="10.6640625" style="52" customWidth="1"/>
    <col min="8" max="11" width="18.6640625" style="52" customWidth="1"/>
    <col min="12" max="12" width="27.33203125" style="52" bestFit="1" customWidth="1"/>
    <col min="13" max="14" width="18.6640625" style="52" customWidth="1"/>
    <col min="15" max="15" width="19.33203125" style="52" customWidth="1"/>
    <col min="16" max="16" width="21.6640625" style="52" customWidth="1"/>
    <col min="17" max="17" width="46.88671875" style="52" bestFit="1" customWidth="1"/>
    <col min="18" max="16384" width="9" style="52"/>
  </cols>
  <sheetData>
    <row r="1" spans="1:18" ht="15" thickTop="1" thickBot="1">
      <c r="C1" s="52" t="s">
        <v>282</v>
      </c>
      <c r="E1" s="66" t="s">
        <v>281</v>
      </c>
      <c r="F1" s="575" t="s">
        <v>280</v>
      </c>
      <c r="G1" s="576"/>
      <c r="H1" s="577"/>
    </row>
    <row r="2" spans="1:18" ht="7.5" customHeight="1" thickTop="1" thickBot="1">
      <c r="F2" s="212"/>
      <c r="G2" s="212"/>
    </row>
    <row r="3" spans="1:18" ht="15" thickTop="1" thickBot="1">
      <c r="F3" s="563" t="s">
        <v>279</v>
      </c>
      <c r="G3" s="564"/>
      <c r="H3" s="565"/>
    </row>
    <row r="4" spans="1:18" ht="14.4" thickTop="1">
      <c r="E4" s="212"/>
      <c r="F4" s="212"/>
      <c r="G4" s="212"/>
    </row>
    <row r="5" spans="1:18">
      <c r="D5" s="52" t="s">
        <v>278</v>
      </c>
    </row>
    <row r="6" spans="1:18" ht="14.4" thickBot="1">
      <c r="C6" s="148"/>
      <c r="D6" s="142" t="s">
        <v>277</v>
      </c>
      <c r="E6" s="211" t="s">
        <v>244</v>
      </c>
      <c r="F6" s="142" t="s">
        <v>243</v>
      </c>
      <c r="H6" s="153"/>
      <c r="I6" s="153"/>
      <c r="J6" s="153"/>
      <c r="K6" s="153"/>
      <c r="L6" s="153"/>
      <c r="M6" s="153"/>
      <c r="N6" s="153"/>
      <c r="O6" s="153"/>
      <c r="P6" s="153"/>
      <c r="Q6" s="153"/>
      <c r="R6" s="153"/>
    </row>
    <row r="7" spans="1:18" ht="15" thickTop="1" thickBot="1">
      <c r="C7" s="203"/>
      <c r="D7" s="209" t="s">
        <v>276</v>
      </c>
      <c r="E7" s="210" t="str">
        <f>入力シート!I17</f>
        <v>その他地域</v>
      </c>
      <c r="F7" s="207">
        <f>INDEX(対応表!$B:$B,MATCH(計算シート!$E7,対応表!C:C,0))</f>
        <v>7</v>
      </c>
      <c r="H7" s="206"/>
      <c r="I7" s="206"/>
      <c r="J7" s="206"/>
      <c r="K7" s="206"/>
      <c r="L7" s="206"/>
      <c r="M7" s="206"/>
      <c r="N7" s="206"/>
      <c r="O7" s="206"/>
      <c r="P7" s="206"/>
      <c r="Q7" s="206"/>
      <c r="R7" s="153"/>
    </row>
    <row r="8" spans="1:18" ht="15" thickTop="1" thickBot="1">
      <c r="C8" s="203"/>
      <c r="D8" s="209" t="s">
        <v>275</v>
      </c>
      <c r="E8" s="208">
        <f>IF(入力シート!D21=0,計算シート!E16,入力シート!D21)</f>
        <v>0</v>
      </c>
      <c r="F8" s="207">
        <f>IF(E8&lt;=対応表!E3,0,LOOKUP(E8,対応表!E3:E19,対応表!B3:B19))</f>
        <v>0</v>
      </c>
      <c r="H8" s="206"/>
      <c r="I8" s="206"/>
      <c r="J8" s="206"/>
      <c r="K8" s="206"/>
      <c r="L8" s="206"/>
      <c r="M8" s="206"/>
      <c r="N8" s="206"/>
      <c r="O8" s="206"/>
      <c r="P8" s="206"/>
      <c r="Q8" s="206"/>
      <c r="R8" s="153"/>
    </row>
    <row r="9" spans="1:18" ht="14.4" thickTop="1">
      <c r="C9" s="203"/>
      <c r="D9" s="205" t="s">
        <v>274</v>
      </c>
      <c r="E9" s="204">
        <f>入力シート!O58</f>
        <v>0.03</v>
      </c>
      <c r="F9" s="106"/>
      <c r="H9" s="200"/>
      <c r="I9" s="177"/>
      <c r="J9" s="177"/>
      <c r="K9" s="177"/>
      <c r="L9" s="177"/>
      <c r="M9" s="177"/>
      <c r="N9" s="177"/>
      <c r="O9" s="199"/>
      <c r="P9" s="199"/>
      <c r="Q9" s="198"/>
      <c r="R9" s="153"/>
    </row>
    <row r="10" spans="1:18" ht="14.4" thickBot="1">
      <c r="C10" s="203"/>
      <c r="D10" s="202" t="s">
        <v>273</v>
      </c>
      <c r="E10" s="201">
        <f>入力シート!AA58</f>
        <v>0.03</v>
      </c>
      <c r="F10" s="106"/>
      <c r="H10" s="200"/>
      <c r="I10" s="177"/>
      <c r="J10" s="177"/>
      <c r="K10" s="177"/>
      <c r="L10" s="177"/>
      <c r="M10" s="177"/>
      <c r="N10" s="177"/>
      <c r="O10" s="199"/>
      <c r="P10" s="199"/>
      <c r="Q10" s="198"/>
      <c r="R10" s="153"/>
    </row>
    <row r="11" spans="1:18" ht="14.4" thickTop="1">
      <c r="A11" s="53"/>
      <c r="B11" s="53"/>
      <c r="C11" s="80"/>
      <c r="D11" s="191" t="s">
        <v>272</v>
      </c>
      <c r="E11" s="197">
        <f>入力シート!I26</f>
        <v>0</v>
      </c>
      <c r="F11" s="70"/>
      <c r="H11" s="188"/>
      <c r="I11" s="193"/>
      <c r="J11" s="188"/>
      <c r="K11" s="196"/>
      <c r="L11" s="196"/>
      <c r="M11" s="186"/>
      <c r="N11" s="186"/>
      <c r="O11" s="186"/>
      <c r="P11" s="186"/>
      <c r="Q11" s="195"/>
      <c r="R11" s="153"/>
    </row>
    <row r="12" spans="1:18">
      <c r="A12" s="53"/>
      <c r="B12" s="53"/>
      <c r="C12" s="80"/>
      <c r="D12" s="191" t="s">
        <v>271</v>
      </c>
      <c r="E12" s="194">
        <f>入力シート!I27</f>
        <v>0</v>
      </c>
      <c r="F12" s="70"/>
      <c r="H12" s="188"/>
      <c r="I12" s="189"/>
      <c r="J12" s="188"/>
      <c r="K12" s="196"/>
      <c r="L12" s="196"/>
      <c r="M12" s="186"/>
      <c r="N12" s="186"/>
      <c r="O12" s="186"/>
      <c r="P12" s="186"/>
      <c r="Q12" s="195"/>
      <c r="R12" s="153"/>
    </row>
    <row r="13" spans="1:18">
      <c r="A13" s="53"/>
      <c r="B13" s="53"/>
      <c r="C13" s="80"/>
      <c r="D13" s="191" t="s">
        <v>270</v>
      </c>
      <c r="E13" s="194">
        <f>入力シート!I28</f>
        <v>0</v>
      </c>
      <c r="F13" s="70"/>
      <c r="H13" s="188"/>
      <c r="I13" s="193"/>
      <c r="J13" s="188"/>
      <c r="K13" s="187"/>
      <c r="L13" s="187"/>
      <c r="M13" s="186"/>
      <c r="N13" s="186"/>
      <c r="O13" s="186"/>
      <c r="P13" s="185"/>
      <c r="Q13" s="184"/>
      <c r="R13" s="153"/>
    </row>
    <row r="14" spans="1:18" ht="14.4" thickBot="1">
      <c r="A14" s="53"/>
      <c r="B14" s="53"/>
      <c r="C14" s="80"/>
      <c r="D14" s="191" t="s">
        <v>269</v>
      </c>
      <c r="E14" s="192">
        <f>入力シート!I29</f>
        <v>0</v>
      </c>
      <c r="F14" s="70"/>
      <c r="H14" s="188"/>
      <c r="I14" s="189"/>
      <c r="J14" s="188"/>
      <c r="K14" s="187"/>
      <c r="L14" s="187"/>
      <c r="M14" s="186"/>
      <c r="N14" s="186"/>
      <c r="O14" s="186"/>
      <c r="P14" s="185"/>
      <c r="Q14" s="184"/>
      <c r="R14" s="153"/>
    </row>
    <row r="15" spans="1:18" ht="14.4" thickTop="1">
      <c r="A15" s="53"/>
      <c r="B15" s="53"/>
      <c r="C15" s="80"/>
      <c r="D15" s="191" t="s">
        <v>268</v>
      </c>
      <c r="E15" s="190">
        <f>IF(入力シート!AE28="あり",ROUNDUP(E14/2,0),E14)</f>
        <v>0</v>
      </c>
      <c r="F15" s="70"/>
      <c r="H15" s="188"/>
      <c r="I15" s="189"/>
      <c r="J15" s="188"/>
      <c r="K15" s="187"/>
      <c r="L15" s="187"/>
      <c r="M15" s="186"/>
      <c r="N15" s="186"/>
      <c r="O15" s="186"/>
      <c r="P15" s="185"/>
      <c r="Q15" s="184"/>
      <c r="R15" s="153"/>
    </row>
    <row r="16" spans="1:18">
      <c r="A16" s="53"/>
      <c r="B16" s="53"/>
      <c r="C16" s="80"/>
      <c r="D16" s="183" t="s">
        <v>267</v>
      </c>
      <c r="E16" s="182">
        <f>SUM(E11:E13,E15)</f>
        <v>0</v>
      </c>
      <c r="F16" s="181"/>
      <c r="H16" s="176"/>
      <c r="I16" s="177"/>
      <c r="J16" s="176"/>
      <c r="K16" s="176"/>
      <c r="L16" s="176"/>
      <c r="M16" s="157"/>
      <c r="N16" s="157"/>
      <c r="O16" s="157"/>
      <c r="P16" s="157"/>
      <c r="Q16" s="175"/>
      <c r="R16" s="153"/>
    </row>
    <row r="17" spans="1:18">
      <c r="A17" s="53"/>
      <c r="B17" s="53"/>
      <c r="C17" s="80"/>
      <c r="D17" s="180"/>
      <c r="E17" s="179"/>
      <c r="F17" s="178"/>
      <c r="H17" s="176"/>
      <c r="I17" s="177"/>
      <c r="J17" s="176"/>
      <c r="K17" s="176"/>
      <c r="L17" s="176"/>
      <c r="M17" s="157"/>
      <c r="N17" s="157"/>
      <c r="O17" s="157"/>
      <c r="P17" s="157"/>
      <c r="Q17" s="175"/>
      <c r="R17" s="153"/>
    </row>
    <row r="18" spans="1:18">
      <c r="B18" s="53"/>
      <c r="C18" s="53"/>
      <c r="D18" s="174" t="s">
        <v>266</v>
      </c>
      <c r="E18" s="157" t="s">
        <v>265</v>
      </c>
      <c r="F18" s="165"/>
      <c r="G18" s="53"/>
      <c r="H18" s="53"/>
    </row>
    <row r="19" spans="1:18">
      <c r="B19" s="53"/>
      <c r="C19" s="53"/>
      <c r="D19" s="170" t="s">
        <v>264</v>
      </c>
      <c r="E19" s="154">
        <f>ROUND(
ROUNDDOWN(SUM(E11:E12)/30,1)
+ROUNDDOWN(SUM(E13,E15)/20,1),0)</f>
        <v>0</v>
      </c>
      <c r="F19" s="173">
        <f>IF(E19&lt;2,2,E19)</f>
        <v>2</v>
      </c>
      <c r="G19" s="53" t="s">
        <v>263</v>
      </c>
      <c r="H19" s="172" t="s">
        <v>262</v>
      </c>
    </row>
    <row r="20" spans="1:18">
      <c r="B20" s="53"/>
      <c r="C20" s="53"/>
      <c r="D20" s="170" t="s">
        <v>261</v>
      </c>
      <c r="E20" s="154">
        <f>ROUND(
ROUNDDOWN(SUM(E11:E12)/30,1)
+ROUNDDOWN(E13/15,1)
+ROUNDDOWN(E15/6,1),0)</f>
        <v>0</v>
      </c>
      <c r="F20" s="171">
        <f>IF(E20&lt;2,2,E20)</f>
        <v>2</v>
      </c>
      <c r="G20" s="169">
        <f>IF(OR(E13=0,E15=0),0,IF(F38=0,0,IF(F20+E25&lt;=入力シート!D46,1,0)))</f>
        <v>0</v>
      </c>
      <c r="H20" s="169">
        <f>IF(F45=0,0,IF(OR(E13=0,E15=0),0,IF(F38=0,0,IF(F20+E25&lt;=入力シート!D46,1,0))))</f>
        <v>0</v>
      </c>
    </row>
    <row r="21" spans="1:18">
      <c r="B21" s="53"/>
      <c r="C21" s="53"/>
      <c r="D21" s="170" t="s">
        <v>260</v>
      </c>
      <c r="E21" s="154">
        <f>ROUND(
ROUNDDOWN(SUM(E11:E12)/30,1)
+ROUNDDOWN(SUM(E13,E15)/15,1),0)</f>
        <v>0</v>
      </c>
      <c r="F21" s="171">
        <f>IF(E21&lt;2,2,E21)</f>
        <v>2</v>
      </c>
      <c r="G21" s="169">
        <f>IF(E13=0,0,IF(F38=0,0,IF(G20=0,IF(F21+E25&lt;=入力シート!D46,1,0),0)))</f>
        <v>0</v>
      </c>
      <c r="H21" s="169">
        <f>IF(E13=0,0,IF(F38=0,0,IF(H20=0,IF(F21+E25&lt;=入力シート!D46,1,0),0)))</f>
        <v>0</v>
      </c>
    </row>
    <row r="22" spans="1:18">
      <c r="B22" s="53"/>
      <c r="C22" s="53"/>
      <c r="D22" s="170" t="s">
        <v>259</v>
      </c>
      <c r="E22" s="154">
        <f>ROUND(
ROUNDDOWN(SUM(E11:E12)/30,1)
+ROUNDDOWN(E13/20,1)
+ROUNDDOWN(E15/6,1),0)</f>
        <v>0</v>
      </c>
      <c r="F22" s="171">
        <f>IF(E22&lt;2,2,E22)</f>
        <v>2</v>
      </c>
      <c r="G22" s="169">
        <f>IF(E15=0,0,IF(AND(G20=0,G21=0),IF(F22+E25&lt;=入力シート!D46,1,0),0))</f>
        <v>0</v>
      </c>
      <c r="H22" s="169">
        <f>IF(F45=0,0,IF(E15=0,0,IF(AND(H20=0,H21=0),IF(F22+E25&lt;=入力シート!D46,1,0),0)))</f>
        <v>0</v>
      </c>
    </row>
    <row r="23" spans="1:18">
      <c r="B23" s="53"/>
      <c r="C23" s="53"/>
      <c r="D23" s="170" t="s">
        <v>3376</v>
      </c>
      <c r="E23" s="157"/>
      <c r="F23" s="165"/>
      <c r="G23" s="169">
        <f>IF(AND(G20=0,G21=0,G22=0),1,0)</f>
        <v>1</v>
      </c>
      <c r="H23" s="169">
        <f>IF(AND(H20=0,H21=0,H22=0),1,0)</f>
        <v>1</v>
      </c>
    </row>
    <row r="24" spans="1:18">
      <c r="B24" s="53"/>
      <c r="C24" s="53"/>
      <c r="D24" s="160"/>
      <c r="E24" s="157"/>
      <c r="F24" s="167" t="s">
        <v>258</v>
      </c>
      <c r="G24" s="154">
        <f>IF(G20=1,F20,IF(G21=1,F21,IF(G22=1,F22,IF(G23=1,F19))))+E25</f>
        <v>2</v>
      </c>
      <c r="H24" s="168"/>
    </row>
    <row r="25" spans="1:18">
      <c r="B25" s="53"/>
      <c r="C25" s="53"/>
      <c r="D25" s="166" t="s">
        <v>257</v>
      </c>
      <c r="E25" s="154">
        <f>IF(AND(E8&gt;=36,E8&lt;=300),1,0)</f>
        <v>0</v>
      </c>
      <c r="F25" s="167" t="s">
        <v>256</v>
      </c>
      <c r="G25" s="155">
        <f>IF(入力シート!D46-G24&lt;0,0,MIN(IF(入力シート!D46-G24&lt;3,ROUND(入力シート!D46-G24,0),IF(MOD(入力シート!D46-G24,1)&lt;0.3,ROUNDDOWN(入力シート!D46-G24,0),IF(MOD(入力シート!D46-G24,1)&lt;0.5,ROUNDDOWN(入力シート!D46-G24,0)+0.5,ROUNDUP(入力シート!D46-G24,0)))),E26))</f>
        <v>0</v>
      </c>
      <c r="H25" s="164"/>
    </row>
    <row r="26" spans="1:18">
      <c r="B26" s="53"/>
      <c r="C26" s="53"/>
      <c r="D26" s="166" t="s">
        <v>255</v>
      </c>
      <c r="E26" s="155">
        <f>LOOKUP(E8,対応表!K:K,対応表!M:M)</f>
        <v>1</v>
      </c>
      <c r="F26" s="165"/>
      <c r="G26" s="164"/>
      <c r="H26" s="53"/>
    </row>
    <row r="27" spans="1:18" ht="14.4" thickBot="1">
      <c r="D27" s="160"/>
      <c r="E27" s="163"/>
      <c r="H27" s="153"/>
      <c r="I27" s="153"/>
      <c r="J27" s="153"/>
      <c r="K27" s="153"/>
      <c r="L27" s="153"/>
      <c r="M27" s="153"/>
      <c r="N27" s="153"/>
      <c r="O27" s="153"/>
      <c r="P27" s="153"/>
      <c r="Q27" s="153"/>
      <c r="R27" s="153"/>
    </row>
    <row r="28" spans="1:18" ht="15" thickTop="1" thickBot="1">
      <c r="D28" s="162" t="s">
        <v>254</v>
      </c>
      <c r="E28" s="161">
        <f>IF(SUM(E11:E14)=0,0,IF(F19+E25&gt;入力シート!D46,F19+E25-入力シート!D46,0))</f>
        <v>0</v>
      </c>
      <c r="H28" s="153"/>
      <c r="I28" s="153"/>
      <c r="J28" s="153"/>
      <c r="K28" s="153"/>
      <c r="L28" s="153"/>
      <c r="M28" s="153"/>
      <c r="N28" s="153"/>
      <c r="O28" s="153"/>
      <c r="P28" s="153"/>
      <c r="Q28" s="153"/>
      <c r="R28" s="153"/>
    </row>
    <row r="29" spans="1:18" ht="14.4" thickTop="1">
      <c r="D29" s="160"/>
      <c r="E29" s="351"/>
      <c r="H29" s="153"/>
      <c r="I29" s="153"/>
      <c r="J29" s="153"/>
      <c r="K29" s="153"/>
      <c r="L29" s="153"/>
      <c r="M29" s="153"/>
      <c r="N29" s="153"/>
      <c r="O29" s="153"/>
      <c r="P29" s="153"/>
      <c r="Q29" s="153"/>
      <c r="R29" s="153"/>
    </row>
    <row r="30" spans="1:18">
      <c r="D30" s="160"/>
      <c r="E30" s="157"/>
      <c r="F30" s="53"/>
      <c r="H30" s="153"/>
      <c r="I30" s="153"/>
      <c r="J30" s="153"/>
      <c r="K30" s="153"/>
      <c r="L30" s="153"/>
      <c r="M30" s="153"/>
      <c r="N30" s="153"/>
      <c r="O30" s="153"/>
      <c r="P30" s="153"/>
      <c r="Q30" s="153"/>
      <c r="R30" s="153"/>
    </row>
    <row r="31" spans="1:18">
      <c r="D31" s="159" t="s">
        <v>253</v>
      </c>
      <c r="E31" s="157"/>
      <c r="F31" s="53" t="s">
        <v>252</v>
      </c>
      <c r="H31" s="153"/>
      <c r="I31" s="153"/>
      <c r="J31" s="153"/>
      <c r="K31" s="153"/>
      <c r="L31" s="153"/>
      <c r="M31" s="153"/>
      <c r="N31" s="153"/>
      <c r="O31" s="153"/>
      <c r="P31" s="153"/>
      <c r="Q31" s="153"/>
      <c r="R31" s="153"/>
    </row>
    <row r="32" spans="1:18">
      <c r="D32" s="156" t="s">
        <v>251</v>
      </c>
      <c r="E32" s="155">
        <f>ROUND((IF(H20=1,F20,IF(H21=1,F21,IF(H22=1,F22,IF(H23=1,F19))))+IF(F47=0,0,0.8)+F49+IF(F51=0,0,IF(E8&gt;150,1.5,0.8))+IF(F53=0,0,IF(E8&gt;150,2,1))+IF(F60=0,0,1)+IF(F69=0,0,0.8)+IF(F71=0,0,0.8)+IF(F73=0,0,0.8)+IF(E8&lt;36,0.4,IF(E8&lt;301,1.4,0.4))-IF(F41=0,0,1)-E28),0)</f>
        <v>2</v>
      </c>
      <c r="F32" s="158"/>
      <c r="H32" s="157"/>
      <c r="I32" s="153"/>
      <c r="J32" s="153"/>
      <c r="K32" s="153"/>
      <c r="L32" s="153"/>
      <c r="M32" s="153"/>
      <c r="N32" s="153"/>
      <c r="O32" s="153"/>
      <c r="P32" s="153"/>
      <c r="Q32" s="153"/>
      <c r="R32" s="153"/>
    </row>
    <row r="33" spans="1:18">
      <c r="D33" s="156" t="s">
        <v>250</v>
      </c>
      <c r="E33" s="155">
        <f>E32/3</f>
        <v>0.66666666666666663</v>
      </c>
      <c r="F33" s="154">
        <f>IF(E33&lt;0.5,1,E33)</f>
        <v>0.66666666666666663</v>
      </c>
      <c r="H33" s="157"/>
      <c r="I33" s="153"/>
      <c r="J33" s="153"/>
      <c r="K33" s="153"/>
      <c r="L33" s="153"/>
      <c r="M33" s="153"/>
      <c r="N33" s="153"/>
      <c r="O33" s="153"/>
      <c r="P33" s="153"/>
      <c r="Q33" s="153"/>
      <c r="R33" s="153"/>
    </row>
    <row r="34" spans="1:18">
      <c r="D34" s="156" t="s">
        <v>249</v>
      </c>
      <c r="E34" s="155">
        <f>E32/5</f>
        <v>0.4</v>
      </c>
      <c r="F34" s="154">
        <f>IF(E34&lt;0.5,1,E34)</f>
        <v>1</v>
      </c>
      <c r="H34" s="153"/>
      <c r="I34" s="153"/>
      <c r="J34" s="153"/>
      <c r="K34" s="153"/>
      <c r="L34" s="153"/>
      <c r="M34" s="153"/>
      <c r="N34" s="153"/>
      <c r="O34" s="153"/>
      <c r="P34" s="153"/>
      <c r="Q34" s="153"/>
      <c r="R34" s="153"/>
    </row>
    <row r="36" spans="1:18">
      <c r="A36" s="56" t="s">
        <v>248</v>
      </c>
      <c r="B36" s="56" t="s">
        <v>247</v>
      </c>
      <c r="D36" s="152" t="s">
        <v>246</v>
      </c>
      <c r="E36" s="151"/>
      <c r="F36" s="150"/>
      <c r="G36" s="149"/>
      <c r="H36" s="149"/>
    </row>
    <row r="37" spans="1:18" ht="14.4" thickBot="1">
      <c r="A37" s="54"/>
      <c r="B37" s="54"/>
      <c r="C37" s="148"/>
      <c r="D37" s="142" t="s">
        <v>245</v>
      </c>
      <c r="E37" s="147" t="s">
        <v>244</v>
      </c>
      <c r="F37" s="146" t="s">
        <v>243</v>
      </c>
      <c r="G37" s="142" t="s">
        <v>242</v>
      </c>
      <c r="H37" s="145" t="s">
        <v>241</v>
      </c>
      <c r="I37" s="144" t="s">
        <v>240</v>
      </c>
      <c r="J37" s="143" t="s">
        <v>239</v>
      </c>
      <c r="K37" s="143" t="s">
        <v>238</v>
      </c>
      <c r="L37" s="142" t="s">
        <v>237</v>
      </c>
      <c r="M37" s="141" t="s">
        <v>236</v>
      </c>
      <c r="N37" s="140"/>
      <c r="O37" s="140"/>
      <c r="P37" s="139"/>
    </row>
    <row r="38" spans="1:18" ht="15" thickTop="1" thickBot="1">
      <c r="A38" s="54"/>
      <c r="B38" s="54"/>
      <c r="C38" s="138"/>
      <c r="D38" s="358"/>
      <c r="E38" s="359" t="str">
        <f>入力シート!N255</f>
        <v>令和元年度（当初）</v>
      </c>
      <c r="F38" s="97">
        <f>IF(E38="令和元年度（当初）",1,0)</f>
        <v>1</v>
      </c>
      <c r="G38" s="137" t="s">
        <v>235</v>
      </c>
      <c r="H38" s="137" t="s">
        <v>235</v>
      </c>
      <c r="I38" s="136" t="s">
        <v>235</v>
      </c>
      <c r="J38" s="135" t="s">
        <v>235</v>
      </c>
      <c r="K38" s="135" t="s">
        <v>235</v>
      </c>
      <c r="L38" s="134" t="s">
        <v>235</v>
      </c>
      <c r="M38" s="591" t="s">
        <v>234</v>
      </c>
      <c r="N38" s="592"/>
      <c r="O38" s="592"/>
      <c r="P38" s="593"/>
    </row>
    <row r="39" spans="1:18" ht="14.4" thickTop="1">
      <c r="A39" s="54"/>
      <c r="B39" s="54"/>
      <c r="C39" s="133"/>
      <c r="D39" s="132" t="s">
        <v>233</v>
      </c>
      <c r="E39" s="131" t="s">
        <v>176</v>
      </c>
      <c r="F39" s="81" t="s">
        <v>226</v>
      </c>
      <c r="G39" s="105" t="s">
        <v>187</v>
      </c>
      <c r="H39" s="104" t="s">
        <v>191</v>
      </c>
      <c r="I39" s="103">
        <f ca="1">INDIRECT($E$100)</f>
        <v>97010</v>
      </c>
      <c r="J39" s="103">
        <f ca="1">OFFSET(INDIRECT($E$100),1,0)</f>
        <v>103710</v>
      </c>
      <c r="K39" s="103">
        <f t="shared" ref="K39:K44" ca="1" si="0">J39</f>
        <v>103710</v>
      </c>
      <c r="L39" s="81" t="s">
        <v>176</v>
      </c>
      <c r="M39" s="73"/>
      <c r="N39" s="71"/>
      <c r="O39" s="71"/>
      <c r="P39" s="70"/>
    </row>
    <row r="40" spans="1:18" ht="14.4" customHeight="1" thickBot="1">
      <c r="A40" s="54">
        <v>3</v>
      </c>
      <c r="B40" s="54">
        <v>3</v>
      </c>
      <c r="C40" s="603" t="s">
        <v>232</v>
      </c>
      <c r="D40" s="111" t="s">
        <v>202</v>
      </c>
      <c r="E40" s="130" t="s">
        <v>226</v>
      </c>
      <c r="F40" s="128" t="s">
        <v>223</v>
      </c>
      <c r="G40" s="105" t="s">
        <v>187</v>
      </c>
      <c r="H40" s="113" t="s">
        <v>230</v>
      </c>
      <c r="I40" s="94">
        <f ca="1">OFFSET(INDIRECT($E$100),0,B40)*E10*100</f>
        <v>2850</v>
      </c>
      <c r="J40" s="94">
        <f ca="1">OFFSET(INDIRECT($E$100),1,B40)*E10*100</f>
        <v>3029.9999999999995</v>
      </c>
      <c r="K40" s="127">
        <f t="shared" ca="1" si="0"/>
        <v>3029.9999999999995</v>
      </c>
      <c r="L40" s="81" t="s">
        <v>176</v>
      </c>
      <c r="M40" s="73"/>
      <c r="N40" s="71"/>
      <c r="O40" s="71"/>
      <c r="P40" s="70"/>
    </row>
    <row r="41" spans="1:18" ht="14.4" thickTop="1">
      <c r="A41" s="54">
        <v>7</v>
      </c>
      <c r="B41" s="54">
        <v>7</v>
      </c>
      <c r="C41" s="604"/>
      <c r="D41" s="596" t="s">
        <v>231</v>
      </c>
      <c r="E41" s="560" t="str">
        <f>入力シート!D65</f>
        <v>なし</v>
      </c>
      <c r="F41" s="548">
        <f>IF(E41="あり",1,0)</f>
        <v>0</v>
      </c>
      <c r="G41" s="552" t="s">
        <v>187</v>
      </c>
      <c r="H41" s="104" t="s">
        <v>191</v>
      </c>
      <c r="I41" s="94">
        <f ca="1">IF(F41=0,0,OFFSET(INDIRECT($E$100),0,IF(F38=1,A41,B41)))</f>
        <v>0</v>
      </c>
      <c r="J41" s="94">
        <f ca="1">I41</f>
        <v>0</v>
      </c>
      <c r="K41" s="127">
        <f t="shared" ca="1" si="0"/>
        <v>0</v>
      </c>
      <c r="L41" s="81" t="s">
        <v>176</v>
      </c>
      <c r="M41" s="73"/>
      <c r="N41" s="71"/>
      <c r="O41" s="71"/>
      <c r="P41" s="70"/>
    </row>
    <row r="42" spans="1:18" ht="14.4" thickBot="1">
      <c r="A42" s="54">
        <v>9</v>
      </c>
      <c r="B42" s="54">
        <v>9</v>
      </c>
      <c r="C42" s="604"/>
      <c r="D42" s="597"/>
      <c r="E42" s="566"/>
      <c r="F42" s="549"/>
      <c r="G42" s="553"/>
      <c r="H42" s="113" t="s">
        <v>230</v>
      </c>
      <c r="I42" s="94">
        <f ca="1">IF(F41=0,0,OFFSET(INDIRECT($E$100),0,IF(F38=1,A42,B42))*E10*100)</f>
        <v>0</v>
      </c>
      <c r="J42" s="94">
        <f ca="1">I42</f>
        <v>0</v>
      </c>
      <c r="K42" s="127">
        <f t="shared" ca="1" si="0"/>
        <v>0</v>
      </c>
      <c r="L42" s="81" t="s">
        <v>176</v>
      </c>
      <c r="M42" s="73"/>
      <c r="N42" s="71"/>
      <c r="O42" s="71"/>
      <c r="P42" s="70"/>
    </row>
    <row r="43" spans="1:18" ht="14.4" thickTop="1">
      <c r="A43" s="54">
        <v>11</v>
      </c>
      <c r="B43" s="54">
        <v>11</v>
      </c>
      <c r="C43" s="604"/>
      <c r="D43" s="608" t="s">
        <v>229</v>
      </c>
      <c r="E43" s="568" t="s">
        <v>26</v>
      </c>
      <c r="F43" s="555">
        <f>IF($F$38=0,0,IF(OR(G20=1,G21=1),1,0))</f>
        <v>0</v>
      </c>
      <c r="G43" s="552" t="s">
        <v>187</v>
      </c>
      <c r="H43" s="104" t="s">
        <v>191</v>
      </c>
      <c r="I43" s="83" t="s">
        <v>176</v>
      </c>
      <c r="J43" s="94">
        <f ca="1">IF(F43=0,0,OFFSET(INDIRECT($E$100),1,IF(F38=1,A43,B43)))</f>
        <v>0</v>
      </c>
      <c r="K43" s="127">
        <f t="shared" ca="1" si="0"/>
        <v>0</v>
      </c>
      <c r="L43" s="81" t="s">
        <v>176</v>
      </c>
      <c r="M43" s="93"/>
      <c r="N43" s="85"/>
      <c r="O43" s="85"/>
      <c r="P43" s="84"/>
      <c r="Q43" s="129"/>
    </row>
    <row r="44" spans="1:18" ht="14.4" thickBot="1">
      <c r="A44" s="54">
        <v>12</v>
      </c>
      <c r="B44" s="54">
        <v>12</v>
      </c>
      <c r="C44" s="604"/>
      <c r="D44" s="609"/>
      <c r="E44" s="569" t="s">
        <v>26</v>
      </c>
      <c r="F44" s="556"/>
      <c r="G44" s="553"/>
      <c r="H44" s="113" t="s">
        <v>228</v>
      </c>
      <c r="I44" s="83" t="s">
        <v>176</v>
      </c>
      <c r="J44" s="94">
        <f ca="1">IF(F43=0,0,OFFSET(INDIRECT($E$100),1,IF(F38=1,A44,B44))*E10*100)</f>
        <v>0</v>
      </c>
      <c r="K44" s="127">
        <f t="shared" ca="1" si="0"/>
        <v>0</v>
      </c>
      <c r="L44" s="81" t="s">
        <v>176</v>
      </c>
      <c r="M44" s="93"/>
      <c r="N44" s="85"/>
      <c r="O44" s="85"/>
      <c r="P44" s="84"/>
      <c r="Q44" s="129"/>
    </row>
    <row r="45" spans="1:18" ht="14.4" thickTop="1">
      <c r="A45" s="54">
        <v>14</v>
      </c>
      <c r="B45" s="54">
        <v>14</v>
      </c>
      <c r="C45" s="604"/>
      <c r="D45" s="608" t="s">
        <v>227</v>
      </c>
      <c r="E45" s="570" t="str">
        <f>入力シート!D77</f>
        <v>なし</v>
      </c>
      <c r="F45" s="555">
        <f>IF(E45="あり",1,0)</f>
        <v>0</v>
      </c>
      <c r="G45" s="552" t="s">
        <v>187</v>
      </c>
      <c r="H45" s="104" t="s">
        <v>191</v>
      </c>
      <c r="I45" s="83" t="s">
        <v>176</v>
      </c>
      <c r="J45" s="83" t="s">
        <v>176</v>
      </c>
      <c r="K45" s="127">
        <f ca="1">IF($F45=0,0,OFFSET(INDIRECT($E$100),1,IF(F38=1,A45+IF($F43=0,0,4),B45+IF($F43=0,0,4))))</f>
        <v>0</v>
      </c>
      <c r="L45" s="81" t="s">
        <v>176</v>
      </c>
      <c r="M45" s="93"/>
      <c r="N45" s="85"/>
      <c r="O45" s="85"/>
      <c r="P45" s="84"/>
      <c r="Q45" s="129"/>
    </row>
    <row r="46" spans="1:18">
      <c r="A46" s="54">
        <v>16</v>
      </c>
      <c r="B46" s="54">
        <v>16</v>
      </c>
      <c r="C46" s="604"/>
      <c r="D46" s="609"/>
      <c r="E46" s="571"/>
      <c r="F46" s="557"/>
      <c r="G46" s="553"/>
      <c r="H46" s="113" t="s">
        <v>202</v>
      </c>
      <c r="I46" s="83" t="s">
        <v>176</v>
      </c>
      <c r="J46" s="83" t="s">
        <v>176</v>
      </c>
      <c r="K46" s="127">
        <f ca="1">IF(F45=0,0,OFFSET(INDIRECT($E$100),1,IF(F38=1,A46+IF(F43=0,0,4),B46+IF(F43=0,0,4)))*E10*100)</f>
        <v>0</v>
      </c>
      <c r="L46" s="81" t="s">
        <v>226</v>
      </c>
      <c r="M46" s="93"/>
      <c r="N46" s="85"/>
      <c r="O46" s="85"/>
      <c r="P46" s="84"/>
      <c r="Q46" s="129"/>
    </row>
    <row r="47" spans="1:18">
      <c r="A47" s="54">
        <v>22</v>
      </c>
      <c r="B47" s="54">
        <v>22</v>
      </c>
      <c r="C47" s="604"/>
      <c r="D47" s="610" t="s">
        <v>3197</v>
      </c>
      <c r="E47" s="566" t="str">
        <f>入力シート!D85</f>
        <v>なし</v>
      </c>
      <c r="F47" s="555">
        <f>IF(E47="あり",1,0)</f>
        <v>0</v>
      </c>
      <c r="G47" s="558" t="s">
        <v>187</v>
      </c>
      <c r="H47" s="115" t="s">
        <v>191</v>
      </c>
      <c r="I47" s="94">
        <f ca="1">ROUNDDOWN(IF(F47=0,0,OFFSET(INDIRECT($E$100),0,IF(F47=1,A47,B47))),-1)</f>
        <v>0</v>
      </c>
      <c r="J47" s="94">
        <f t="shared" ref="J47:K60" ca="1" si="1">I47</f>
        <v>0</v>
      </c>
      <c r="K47" s="127">
        <f t="shared" ca="1" si="1"/>
        <v>0</v>
      </c>
      <c r="L47" s="83"/>
      <c r="M47" s="345" t="s">
        <v>3198</v>
      </c>
      <c r="N47" s="346"/>
      <c r="O47" s="346"/>
      <c r="P47" s="347"/>
      <c r="Q47" s="129"/>
    </row>
    <row r="48" spans="1:18">
      <c r="A48" s="54">
        <v>24</v>
      </c>
      <c r="B48" s="54">
        <v>24</v>
      </c>
      <c r="C48" s="604"/>
      <c r="D48" s="611"/>
      <c r="E48" s="571"/>
      <c r="F48" s="557"/>
      <c r="G48" s="559"/>
      <c r="H48" s="95" t="s">
        <v>202</v>
      </c>
      <c r="I48" s="94">
        <f ca="1">ROUNDDOWN(IF(F47=0,0,OFFSET(INDIRECT($E$100),0,IF(F32=0,A48,B48))*E10*100),-1)</f>
        <v>0</v>
      </c>
      <c r="J48" s="94">
        <f t="shared" ca="1" si="1"/>
        <v>0</v>
      </c>
      <c r="K48" s="127">
        <f t="shared" ca="1" si="1"/>
        <v>0</v>
      </c>
      <c r="L48" s="83"/>
      <c r="M48" s="345"/>
      <c r="N48" s="346"/>
      <c r="O48" s="346"/>
      <c r="P48" s="347"/>
      <c r="Q48" s="129"/>
    </row>
    <row r="49" spans="1:17">
      <c r="A49" s="54">
        <v>26</v>
      </c>
      <c r="B49" s="54">
        <v>26</v>
      </c>
      <c r="C49" s="604"/>
      <c r="D49" s="606" t="s">
        <v>225</v>
      </c>
      <c r="E49" s="571">
        <f>入力シート!D93</f>
        <v>0</v>
      </c>
      <c r="F49" s="548">
        <f>INDEX(対応表!$M:$M,MATCH(計算シート!$E49,対応表!J:J,0))</f>
        <v>0</v>
      </c>
      <c r="G49" s="550" t="s">
        <v>187</v>
      </c>
      <c r="H49" s="104" t="s">
        <v>191</v>
      </c>
      <c r="I49" s="94">
        <f ca="1">ROUNDDOWN(IF(F49=0,0,OFFSET(INDIRECT($E$100),0,IF(F38=1,A49,B49))*F49),-1)</f>
        <v>0</v>
      </c>
      <c r="J49" s="94">
        <f t="shared" ca="1" si="1"/>
        <v>0</v>
      </c>
      <c r="K49" s="127">
        <f t="shared" ca="1" si="1"/>
        <v>0</v>
      </c>
      <c r="L49" s="81" t="s">
        <v>176</v>
      </c>
      <c r="M49" s="581" t="s">
        <v>224</v>
      </c>
      <c r="N49" s="582"/>
      <c r="O49" s="582"/>
      <c r="P49" s="583"/>
      <c r="Q49" s="129"/>
    </row>
    <row r="50" spans="1:17">
      <c r="A50" s="54">
        <v>28</v>
      </c>
      <c r="B50" s="54">
        <v>28</v>
      </c>
      <c r="C50" s="604"/>
      <c r="D50" s="607"/>
      <c r="E50" s="554"/>
      <c r="F50" s="549"/>
      <c r="G50" s="551"/>
      <c r="H50" s="113" t="s">
        <v>202</v>
      </c>
      <c r="I50" s="94">
        <f ca="1">ROUNDDOWN(IF(F49=0,0,OFFSET(INDIRECT($E$100),0,IF(F38=1,A50,B50))*F49*E10*100),-1)</f>
        <v>0</v>
      </c>
      <c r="J50" s="94">
        <f t="shared" ca="1" si="1"/>
        <v>0</v>
      </c>
      <c r="K50" s="127">
        <f t="shared" ca="1" si="1"/>
        <v>0</v>
      </c>
      <c r="L50" s="81" t="s">
        <v>223</v>
      </c>
      <c r="M50" s="584"/>
      <c r="N50" s="585"/>
      <c r="O50" s="585"/>
      <c r="P50" s="586"/>
    </row>
    <row r="51" spans="1:17">
      <c r="A51" s="54">
        <v>30</v>
      </c>
      <c r="B51" s="54">
        <v>30</v>
      </c>
      <c r="C51" s="604"/>
      <c r="D51" s="596" t="s">
        <v>222</v>
      </c>
      <c r="E51" s="554" t="str">
        <f>入力シート!D102</f>
        <v>なし</v>
      </c>
      <c r="F51" s="574">
        <f>IF(E51="あり",1,0)</f>
        <v>0</v>
      </c>
      <c r="G51" s="552" t="s">
        <v>187</v>
      </c>
      <c r="H51" s="104" t="s">
        <v>191</v>
      </c>
      <c r="I51" s="94">
        <f ca="1">IF(F51=0,0,OFFSET(INDIRECT($E$100),0,IF(F38=1,A51,B51)))</f>
        <v>0</v>
      </c>
      <c r="J51" s="94">
        <f t="shared" ca="1" si="1"/>
        <v>0</v>
      </c>
      <c r="K51" s="127">
        <f t="shared" ca="1" si="1"/>
        <v>0</v>
      </c>
      <c r="L51" s="81" t="s">
        <v>176</v>
      </c>
      <c r="M51" s="73"/>
      <c r="N51" s="71"/>
      <c r="O51" s="71"/>
      <c r="P51" s="70"/>
    </row>
    <row r="52" spans="1:17">
      <c r="A52" s="54">
        <v>32</v>
      </c>
      <c r="B52" s="54">
        <v>32</v>
      </c>
      <c r="C52" s="604"/>
      <c r="D52" s="597"/>
      <c r="E52" s="554"/>
      <c r="F52" s="549"/>
      <c r="G52" s="553"/>
      <c r="H52" s="113" t="s">
        <v>202</v>
      </c>
      <c r="I52" s="94">
        <f ca="1">IF(F51=0,0,OFFSET(INDIRECT($E$100),0,IF(F38=1,A52,B52))*E10*100)</f>
        <v>0</v>
      </c>
      <c r="J52" s="94">
        <f t="shared" ca="1" si="1"/>
        <v>0</v>
      </c>
      <c r="K52" s="127">
        <f t="shared" ca="1" si="1"/>
        <v>0</v>
      </c>
      <c r="L52" s="81" t="s">
        <v>176</v>
      </c>
      <c r="M52" s="73"/>
      <c r="N52" s="71"/>
      <c r="O52" s="71"/>
      <c r="P52" s="70"/>
    </row>
    <row r="53" spans="1:17">
      <c r="A53" s="54">
        <v>34</v>
      </c>
      <c r="B53" s="54">
        <v>34</v>
      </c>
      <c r="C53" s="604"/>
      <c r="D53" s="596" t="s">
        <v>221</v>
      </c>
      <c r="E53" s="554" t="str">
        <f>入力シート!D107</f>
        <v>0日</v>
      </c>
      <c r="F53" s="548">
        <f>INDEX(対応表!$B:$B,MATCH(計算シート!$E53,対応表!H:H,0))</f>
        <v>0</v>
      </c>
      <c r="G53" s="552" t="s">
        <v>187</v>
      </c>
      <c r="H53" s="104" t="s">
        <v>191</v>
      </c>
      <c r="I53" s="94">
        <f ca="1">OFFSET(INDIRECT($E$100),0,IF(F38=1,A53,B53))*F53</f>
        <v>0</v>
      </c>
      <c r="J53" s="94">
        <f t="shared" ca="1" si="1"/>
        <v>0</v>
      </c>
      <c r="K53" s="127">
        <f t="shared" ca="1" si="1"/>
        <v>0</v>
      </c>
      <c r="L53" s="81" t="s">
        <v>176</v>
      </c>
      <c r="M53" s="587" t="s">
        <v>220</v>
      </c>
      <c r="N53" s="588"/>
      <c r="O53" s="588"/>
      <c r="P53" s="550"/>
    </row>
    <row r="54" spans="1:17">
      <c r="A54" s="54">
        <v>36</v>
      </c>
      <c r="B54" s="54">
        <v>36</v>
      </c>
      <c r="C54" s="604"/>
      <c r="D54" s="597"/>
      <c r="E54" s="554"/>
      <c r="F54" s="549"/>
      <c r="G54" s="553"/>
      <c r="H54" s="113" t="s">
        <v>202</v>
      </c>
      <c r="I54" s="94">
        <f ca="1">OFFSET(INDIRECT($E$100),0,IF(F38=1,A54,B54))*F53*E10*100</f>
        <v>0</v>
      </c>
      <c r="J54" s="94">
        <f t="shared" ca="1" si="1"/>
        <v>0</v>
      </c>
      <c r="K54" s="127">
        <f t="shared" ca="1" si="1"/>
        <v>0</v>
      </c>
      <c r="L54" s="81" t="s">
        <v>176</v>
      </c>
      <c r="M54" s="589"/>
      <c r="N54" s="590"/>
      <c r="O54" s="590"/>
      <c r="P54" s="551"/>
    </row>
    <row r="55" spans="1:17" ht="14.4" thickBot="1">
      <c r="A55" s="54">
        <v>38</v>
      </c>
      <c r="B55" s="54">
        <v>38</v>
      </c>
      <c r="C55" s="604"/>
      <c r="D55" s="108" t="s">
        <v>219</v>
      </c>
      <c r="E55" s="101" t="str">
        <f>入力シート!D112</f>
        <v>なし</v>
      </c>
      <c r="F55" s="128">
        <f>IF(E55="あり",1,0)</f>
        <v>0</v>
      </c>
      <c r="G55" s="105" t="s">
        <v>192</v>
      </c>
      <c r="H55" s="104" t="s">
        <v>191</v>
      </c>
      <c r="I55" s="94">
        <f ca="1">IF(F55=0,0,OFFSET(INDIRECT($E$100),0,IF(F38=1,A55,B55)))</f>
        <v>0</v>
      </c>
      <c r="J55" s="94">
        <f t="shared" ca="1" si="1"/>
        <v>0</v>
      </c>
      <c r="K55" s="127">
        <f t="shared" ca="1" si="1"/>
        <v>0</v>
      </c>
      <c r="L55" s="81" t="s">
        <v>176</v>
      </c>
      <c r="M55" s="73" t="s">
        <v>190</v>
      </c>
      <c r="N55" s="71"/>
      <c r="O55" s="71"/>
      <c r="P55" s="70"/>
    </row>
    <row r="56" spans="1:17" ht="14.4" thickTop="1">
      <c r="A56" s="54"/>
      <c r="B56" s="54"/>
      <c r="C56" s="605"/>
      <c r="D56" s="414" t="s">
        <v>3270</v>
      </c>
      <c r="E56" s="389" t="s">
        <v>3263</v>
      </c>
      <c r="F56" s="388">
        <f>IF(入力シート!D123&gt;0,1,0)</f>
        <v>0</v>
      </c>
      <c r="G56" s="390" t="s">
        <v>3267</v>
      </c>
      <c r="H56" s="391" t="s">
        <v>3268</v>
      </c>
      <c r="I56" s="392" t="s">
        <v>3269</v>
      </c>
      <c r="J56" s="392" t="s">
        <v>10</v>
      </c>
      <c r="K56" s="393" t="s">
        <v>10</v>
      </c>
      <c r="L56" s="384">
        <f>IF(F56=0,0,ROUNDDOWN(225*入力シート!D120*入力シート!D123,-1))</f>
        <v>0</v>
      </c>
      <c r="M56" s="413" t="s">
        <v>3271</v>
      </c>
      <c r="N56" s="546" t="s">
        <v>3272</v>
      </c>
      <c r="O56" s="546"/>
      <c r="P56" s="547"/>
    </row>
    <row r="57" spans="1:17">
      <c r="A57" s="54">
        <v>42</v>
      </c>
      <c r="B57" s="54">
        <v>42</v>
      </c>
      <c r="C57" s="600" t="s">
        <v>218</v>
      </c>
      <c r="D57" s="596" t="s">
        <v>217</v>
      </c>
      <c r="E57" s="594" t="s">
        <v>26</v>
      </c>
      <c r="F57" s="555">
        <f>IF(E28=0,0,1)</f>
        <v>0</v>
      </c>
      <c r="G57" s="552" t="s">
        <v>187</v>
      </c>
      <c r="H57" s="126" t="s">
        <v>191</v>
      </c>
      <c r="I57" s="68">
        <f ca="1">IF(F57=0,0,-OFFSET(INDIRECT(E100),0,IF(F38=1,A57,B57))*E28)</f>
        <v>0</v>
      </c>
      <c r="J57" s="68">
        <f t="shared" ca="1" si="1"/>
        <v>0</v>
      </c>
      <c r="K57" s="125">
        <f t="shared" ca="1" si="1"/>
        <v>0</v>
      </c>
      <c r="L57" s="119" t="s">
        <v>176</v>
      </c>
      <c r="M57" s="73"/>
      <c r="N57" s="71"/>
      <c r="O57" s="71"/>
      <c r="P57" s="70"/>
    </row>
    <row r="58" spans="1:17" ht="14.4" thickBot="1">
      <c r="A58" s="54"/>
      <c r="B58" s="54"/>
      <c r="C58" s="600"/>
      <c r="D58" s="597"/>
      <c r="E58" s="595" t="s">
        <v>26</v>
      </c>
      <c r="F58" s="556"/>
      <c r="G58" s="553"/>
      <c r="H58" s="113" t="s">
        <v>202</v>
      </c>
      <c r="I58" s="68">
        <f ca="1">IF(F57=0,0,-OFFSET(INDIRECT(E100),1,IF(F38=1,A57,B57))*E28*E10*100)</f>
        <v>0</v>
      </c>
      <c r="J58" s="68">
        <f t="shared" ca="1" si="1"/>
        <v>0</v>
      </c>
      <c r="K58" s="125">
        <f t="shared" ca="1" si="1"/>
        <v>0</v>
      </c>
      <c r="L58" s="119" t="s">
        <v>176</v>
      </c>
      <c r="M58" s="73"/>
      <c r="N58" s="71"/>
      <c r="O58" s="71"/>
      <c r="P58" s="70"/>
    </row>
    <row r="59" spans="1:17" ht="40.200000000000003" thickTop="1">
      <c r="A59" s="54">
        <v>44</v>
      </c>
      <c r="B59" s="54">
        <v>44</v>
      </c>
      <c r="C59" s="600"/>
      <c r="D59" s="124" t="s">
        <v>216</v>
      </c>
      <c r="E59" s="112" t="str">
        <f>入力シート!D149</f>
        <v>なし</v>
      </c>
      <c r="F59" s="106">
        <f>IF(E59="あり",1,0)</f>
        <v>0</v>
      </c>
      <c r="G59" s="123" t="s">
        <v>187</v>
      </c>
      <c r="H59" s="122" t="s">
        <v>215</v>
      </c>
      <c r="I59" s="121">
        <f ca="1">IF(F59=0,1,OFFSET(INDIRECT(E100),1,IF(F38=1,A59,B59)))</f>
        <v>1</v>
      </c>
      <c r="J59" s="121">
        <f t="shared" ca="1" si="1"/>
        <v>1</v>
      </c>
      <c r="K59" s="120">
        <f t="shared" ca="1" si="1"/>
        <v>1</v>
      </c>
      <c r="L59" s="119" t="s">
        <v>214</v>
      </c>
      <c r="M59" s="73"/>
      <c r="N59" s="71"/>
      <c r="O59" s="71"/>
      <c r="P59" s="70"/>
    </row>
    <row r="60" spans="1:17" ht="13.95" customHeight="1">
      <c r="C60" s="603" t="s">
        <v>213</v>
      </c>
      <c r="D60" s="596" t="s">
        <v>212</v>
      </c>
      <c r="E60" s="566" t="str">
        <f>入力シート!D158</f>
        <v>なし</v>
      </c>
      <c r="F60" s="555">
        <f>IF($F$38=0,0,IF(E60="あり",1,0))</f>
        <v>0</v>
      </c>
      <c r="G60" s="552" t="s">
        <v>187</v>
      </c>
      <c r="H60" s="104" t="s">
        <v>191</v>
      </c>
      <c r="I60" s="561" t="e">
        <f>ROUNDDOWN(($L60+$L61)/$E$16,-1)</f>
        <v>#DIV/0!</v>
      </c>
      <c r="J60" s="561" t="e">
        <f t="shared" si="1"/>
        <v>#DIV/0!</v>
      </c>
      <c r="K60" s="561" t="e">
        <f t="shared" si="1"/>
        <v>#DIV/0!</v>
      </c>
      <c r="L60" s="94">
        <f>IF($F60=0,0,'幼稚園 本単価表②'!E4)</f>
        <v>0</v>
      </c>
      <c r="M60" s="73"/>
      <c r="N60" s="71"/>
      <c r="O60" s="71"/>
      <c r="P60" s="70"/>
    </row>
    <row r="61" spans="1:17">
      <c r="C61" s="604"/>
      <c r="D61" s="597"/>
      <c r="E61" s="567"/>
      <c r="F61" s="556"/>
      <c r="G61" s="553"/>
      <c r="H61" s="113" t="s">
        <v>202</v>
      </c>
      <c r="I61" s="562"/>
      <c r="J61" s="562"/>
      <c r="K61" s="562"/>
      <c r="L61" s="94">
        <f>IF($F60=0,0,'幼稚園 本単価表②'!K4*$E$10*100)</f>
        <v>0</v>
      </c>
      <c r="M61" s="73"/>
      <c r="N61" s="71"/>
      <c r="O61" s="71"/>
      <c r="P61" s="70"/>
    </row>
    <row r="62" spans="1:17">
      <c r="C62" s="604"/>
      <c r="D62" s="596" t="s">
        <v>211</v>
      </c>
      <c r="E62" s="572" t="str">
        <f>入力シート!D163</f>
        <v>なし</v>
      </c>
      <c r="F62" s="555">
        <f>IF(AND(F60=1,E62="あり"),1,0)</f>
        <v>0</v>
      </c>
      <c r="G62" s="552" t="s">
        <v>187</v>
      </c>
      <c r="H62" s="104" t="s">
        <v>191</v>
      </c>
      <c r="I62" s="612" t="e">
        <f>ROUNDDOWN(($L62+$L63)/$E$16,-1)</f>
        <v>#DIV/0!</v>
      </c>
      <c r="J62" s="612" t="e">
        <f>I62</f>
        <v>#DIV/0!</v>
      </c>
      <c r="K62" s="561" t="e">
        <f>J62</f>
        <v>#DIV/0!</v>
      </c>
      <c r="L62" s="94">
        <f>IF($F62=0,0,'幼稚園 本単価表②'!E8)</f>
        <v>0</v>
      </c>
      <c r="M62" s="73"/>
      <c r="N62" s="71"/>
      <c r="O62" s="71"/>
      <c r="P62" s="70"/>
    </row>
    <row r="63" spans="1:17" ht="14.4" thickBot="1">
      <c r="C63" s="604"/>
      <c r="D63" s="597"/>
      <c r="E63" s="573"/>
      <c r="F63" s="556"/>
      <c r="G63" s="553"/>
      <c r="H63" s="113" t="s">
        <v>202</v>
      </c>
      <c r="I63" s="612"/>
      <c r="J63" s="612"/>
      <c r="K63" s="562"/>
      <c r="L63" s="94">
        <f>IF($F62=0,0,'幼稚園 本単価表②'!K8*$E$10*100)</f>
        <v>0</v>
      </c>
      <c r="M63" s="73"/>
      <c r="N63" s="71"/>
      <c r="O63" s="71"/>
      <c r="P63" s="70"/>
    </row>
    <row r="64" spans="1:17" ht="15" thickTop="1" thickBot="1">
      <c r="C64" s="604"/>
      <c r="D64" s="118" t="s">
        <v>210</v>
      </c>
      <c r="E64" s="117"/>
      <c r="F64" s="116"/>
      <c r="G64" s="105"/>
      <c r="H64" s="105"/>
      <c r="I64" s="110"/>
      <c r="J64" s="110"/>
      <c r="K64" s="110"/>
      <c r="L64" s="94"/>
      <c r="M64" s="73"/>
      <c r="N64" s="71"/>
      <c r="O64" s="71"/>
      <c r="P64" s="70"/>
    </row>
    <row r="65" spans="3:16" ht="14.4" thickTop="1">
      <c r="C65" s="604"/>
      <c r="D65" s="601" t="s">
        <v>209</v>
      </c>
      <c r="E65" s="560" t="str">
        <f>入力シート!S189</f>
        <v>なし</v>
      </c>
      <c r="F65" s="548">
        <f>IF(F38=0,0,IF(AND(F60=1,E65="あり"),1,0))</f>
        <v>0</v>
      </c>
      <c r="G65" s="552" t="s">
        <v>205</v>
      </c>
      <c r="H65" s="104" t="s">
        <v>191</v>
      </c>
      <c r="I65" s="612" t="e">
        <f>ROUNDDOWN(($L65+$L66)/$E$16,-1)</f>
        <v>#DIV/0!</v>
      </c>
      <c r="J65" s="612" t="e">
        <f>I65</f>
        <v>#DIV/0!</v>
      </c>
      <c r="K65" s="561" t="e">
        <f>J65</f>
        <v>#DIV/0!</v>
      </c>
      <c r="L65" s="94">
        <f>IF($F65=0,0,'幼稚園 本単価表②'!E12)</f>
        <v>0</v>
      </c>
      <c r="M65" s="73"/>
      <c r="N65" s="71"/>
      <c r="O65" s="71"/>
      <c r="P65" s="70"/>
    </row>
    <row r="66" spans="3:16">
      <c r="C66" s="604"/>
      <c r="D66" s="602"/>
      <c r="E66" s="554"/>
      <c r="F66" s="549"/>
      <c r="G66" s="553"/>
      <c r="H66" s="113" t="s">
        <v>202</v>
      </c>
      <c r="I66" s="612"/>
      <c r="J66" s="612"/>
      <c r="K66" s="562"/>
      <c r="L66" s="94">
        <f>IF($F65=0,0,'幼稚園 本単価表②'!K12*$E$10*100)</f>
        <v>0</v>
      </c>
      <c r="M66" s="73"/>
      <c r="N66" s="71"/>
      <c r="O66" s="71"/>
      <c r="P66" s="70"/>
    </row>
    <row r="67" spans="3:16">
      <c r="C67" s="604"/>
      <c r="D67" s="601" t="s">
        <v>208</v>
      </c>
      <c r="E67" s="554" t="str">
        <f>入力シート!S190</f>
        <v>なし</v>
      </c>
      <c r="F67" s="548">
        <f>IF(F38=0,0,IF(AND(F60=1,E67="あり"),1,0))</f>
        <v>0</v>
      </c>
      <c r="G67" s="552" t="s">
        <v>205</v>
      </c>
      <c r="H67" s="104" t="s">
        <v>191</v>
      </c>
      <c r="I67" s="612" t="e">
        <f>ROUNDDOWN(($L67+$L68)/$E$16,-1)</f>
        <v>#DIV/0!</v>
      </c>
      <c r="J67" s="612" t="e">
        <f>I67</f>
        <v>#DIV/0!</v>
      </c>
      <c r="K67" s="561" t="e">
        <f>J67</f>
        <v>#DIV/0!</v>
      </c>
      <c r="L67" s="94">
        <f>IF($F67=0,0,'幼稚園 本単価表②'!E15)</f>
        <v>0</v>
      </c>
      <c r="M67" s="73"/>
      <c r="N67" s="71"/>
      <c r="O67" s="71"/>
      <c r="P67" s="70"/>
    </row>
    <row r="68" spans="3:16">
      <c r="C68" s="604"/>
      <c r="D68" s="602"/>
      <c r="E68" s="554"/>
      <c r="F68" s="549"/>
      <c r="G68" s="553"/>
      <c r="H68" s="113" t="s">
        <v>207</v>
      </c>
      <c r="I68" s="612"/>
      <c r="J68" s="612"/>
      <c r="K68" s="562"/>
      <c r="L68" s="94">
        <f>IF($F67=0,0,'幼稚園 本単価表②'!K15*$E$10*100)</f>
        <v>0</v>
      </c>
      <c r="M68" s="73"/>
      <c r="N68" s="71"/>
      <c r="O68" s="71"/>
      <c r="P68" s="70"/>
    </row>
    <row r="69" spans="3:16" s="82" customFormat="1">
      <c r="C69" s="604"/>
      <c r="D69" s="598" t="s">
        <v>24</v>
      </c>
      <c r="E69" s="566" t="str">
        <f>入力シート!D169</f>
        <v>なし</v>
      </c>
      <c r="F69" s="555">
        <f>IF($F$38=0,0,IF(E69="あり",1,0))</f>
        <v>0</v>
      </c>
      <c r="G69" s="558" t="s">
        <v>205</v>
      </c>
      <c r="H69" s="115" t="s">
        <v>191</v>
      </c>
      <c r="I69" s="613" t="e">
        <f>ROUNDDOWN(($L69+$L70)/$E$16,-1)</f>
        <v>#DIV/0!</v>
      </c>
      <c r="J69" s="613" t="e">
        <f>I69</f>
        <v>#DIV/0!</v>
      </c>
      <c r="K69" s="613" t="e">
        <f>J69</f>
        <v>#DIV/0!</v>
      </c>
      <c r="L69" s="94">
        <f>IF($F69=0,0,'幼稚園 本単価表②'!E19)</f>
        <v>0</v>
      </c>
      <c r="M69" s="114" t="s">
        <v>206</v>
      </c>
      <c r="N69" s="85"/>
      <c r="O69" s="85"/>
      <c r="P69" s="84"/>
    </row>
    <row r="70" spans="3:16" s="82" customFormat="1">
      <c r="C70" s="604"/>
      <c r="D70" s="599"/>
      <c r="E70" s="567"/>
      <c r="F70" s="556"/>
      <c r="G70" s="559"/>
      <c r="H70" s="95" t="s">
        <v>202</v>
      </c>
      <c r="I70" s="614"/>
      <c r="J70" s="614"/>
      <c r="K70" s="614"/>
      <c r="L70" s="94">
        <f>IF($F69=0,0,'幼稚園 本単価表②'!K19*$E$10*100)</f>
        <v>0</v>
      </c>
      <c r="M70" s="93"/>
      <c r="N70" s="85"/>
      <c r="O70" s="85"/>
      <c r="P70" s="84"/>
    </row>
    <row r="71" spans="3:16" s="82" customFormat="1">
      <c r="C71" s="604"/>
      <c r="D71" s="598" t="s">
        <v>19</v>
      </c>
      <c r="E71" s="566" t="str">
        <f>入力シート!D175</f>
        <v>なし</v>
      </c>
      <c r="F71" s="555">
        <f>IF($F$38=0,0,IF(E71="あり",1,0))</f>
        <v>0</v>
      </c>
      <c r="G71" s="558" t="s">
        <v>205</v>
      </c>
      <c r="H71" s="115" t="s">
        <v>191</v>
      </c>
      <c r="I71" s="613" t="e">
        <f>ROUNDDOWN(($L71+$L72)/$E$16,-1)</f>
        <v>#DIV/0!</v>
      </c>
      <c r="J71" s="613" t="e">
        <f>I71</f>
        <v>#DIV/0!</v>
      </c>
      <c r="K71" s="613" t="e">
        <f>J71</f>
        <v>#DIV/0!</v>
      </c>
      <c r="L71" s="94">
        <f>IF($F71=0,0,'幼稚園 本単価表②'!E23)</f>
        <v>0</v>
      </c>
      <c r="M71" s="114" t="s">
        <v>204</v>
      </c>
      <c r="N71" s="85"/>
      <c r="O71" s="85"/>
      <c r="P71" s="84"/>
    </row>
    <row r="72" spans="3:16" s="82" customFormat="1">
      <c r="C72" s="604"/>
      <c r="D72" s="599"/>
      <c r="E72" s="567"/>
      <c r="F72" s="556"/>
      <c r="G72" s="559"/>
      <c r="H72" s="113" t="s">
        <v>202</v>
      </c>
      <c r="I72" s="614"/>
      <c r="J72" s="614"/>
      <c r="K72" s="614"/>
      <c r="L72" s="94">
        <f>IF($F71=0,0,'幼稚園 本単価表②'!$K$23*$E$10*100)</f>
        <v>0</v>
      </c>
      <c r="M72" s="93"/>
      <c r="N72" s="85"/>
      <c r="O72" s="85"/>
      <c r="P72" s="84"/>
    </row>
    <row r="73" spans="3:16" s="82" customFormat="1">
      <c r="C73" s="604"/>
      <c r="D73" s="598" t="s">
        <v>18</v>
      </c>
      <c r="E73" s="566" t="str">
        <f>入力シート!D182</f>
        <v>なし</v>
      </c>
      <c r="F73" s="555">
        <f>IF($F$38=0,0,IF(E73="あり",1,0))</f>
        <v>0</v>
      </c>
      <c r="G73" s="558" t="s">
        <v>205</v>
      </c>
      <c r="H73" s="115" t="s">
        <v>191</v>
      </c>
      <c r="I73" s="613" t="e">
        <f>ROUNDDOWN(($L73+$L74)/$E$16,-1)</f>
        <v>#DIV/0!</v>
      </c>
      <c r="J73" s="613" t="e">
        <f>I73</f>
        <v>#DIV/0!</v>
      </c>
      <c r="K73" s="613" t="e">
        <f>J73</f>
        <v>#DIV/0!</v>
      </c>
      <c r="L73" s="94">
        <f>IF($F73=0,0,'幼稚園 本単価表②'!E27)</f>
        <v>0</v>
      </c>
      <c r="M73" s="114" t="s">
        <v>204</v>
      </c>
      <c r="N73" s="85"/>
      <c r="O73" s="85"/>
      <c r="P73" s="84"/>
    </row>
    <row r="74" spans="3:16" s="82" customFormat="1">
      <c r="C74" s="604"/>
      <c r="D74" s="599"/>
      <c r="E74" s="571"/>
      <c r="F74" s="556"/>
      <c r="G74" s="559"/>
      <c r="H74" s="113" t="s">
        <v>203</v>
      </c>
      <c r="I74" s="614"/>
      <c r="J74" s="614"/>
      <c r="K74" s="614"/>
      <c r="L74" s="94">
        <f>IF($F73=0,0,'幼稚園 本単価表②'!K27*$E$10*100)</f>
        <v>0</v>
      </c>
      <c r="M74" s="93"/>
      <c r="N74" s="85"/>
      <c r="O74" s="85"/>
      <c r="P74" s="84"/>
    </row>
    <row r="75" spans="3:16">
      <c r="C75" s="604"/>
      <c r="D75" s="235" t="s">
        <v>201</v>
      </c>
      <c r="E75" s="112" t="str">
        <f>入力シート!D195</f>
        <v>その他の地域</v>
      </c>
      <c r="F75" s="106">
        <f>INDEX(対応表!$B:$B,MATCH(計算シート!$E75,対応表!I:I,0))</f>
        <v>4</v>
      </c>
      <c r="G75" s="105" t="s">
        <v>187</v>
      </c>
      <c r="H75" s="104" t="s">
        <v>191</v>
      </c>
      <c r="I75" s="94">
        <f ca="1">IF($F$75&lt;3,OFFSET('幼稚園 本単価表②'!H34,F75,0),OFFSET('幼稚園 本単価表②'!R34,F75-3,0))</f>
        <v>110</v>
      </c>
      <c r="J75" s="69">
        <f t="shared" ref="J75:J83" ca="1" si="2">I75</f>
        <v>110</v>
      </c>
      <c r="K75" s="69">
        <f ca="1">I75</f>
        <v>110</v>
      </c>
      <c r="L75" s="387" t="s">
        <v>176</v>
      </c>
      <c r="M75" s="578" t="s">
        <v>200</v>
      </c>
      <c r="N75" s="579"/>
      <c r="O75" s="579"/>
      <c r="P75" s="580"/>
    </row>
    <row r="76" spans="3:16">
      <c r="C76" s="604"/>
      <c r="D76" s="111" t="s">
        <v>199</v>
      </c>
      <c r="E76" s="107" t="str">
        <f>入力シート!D202</f>
        <v>なし</v>
      </c>
      <c r="F76" s="106">
        <f>IF(E76="あり",1,0)</f>
        <v>0</v>
      </c>
      <c r="G76" s="105" t="s">
        <v>192</v>
      </c>
      <c r="H76" s="104" t="s">
        <v>191</v>
      </c>
      <c r="I76" s="94" t="e">
        <f>ROUNDDOWN(L76/$E$16,-1)</f>
        <v>#DIV/0!</v>
      </c>
      <c r="J76" s="69" t="e">
        <f t="shared" si="2"/>
        <v>#DIV/0!</v>
      </c>
      <c r="K76" s="69" t="e">
        <f t="shared" ref="K76:K83" si="3">J76</f>
        <v>#DIV/0!</v>
      </c>
      <c r="L76" s="94">
        <f>IF($F76=0,0,'幼稚園 本単価表②'!C38)</f>
        <v>0</v>
      </c>
      <c r="M76" s="73" t="s">
        <v>190</v>
      </c>
      <c r="N76" s="71"/>
      <c r="O76" s="71"/>
      <c r="P76" s="70"/>
    </row>
    <row r="77" spans="3:16">
      <c r="C77" s="604"/>
      <c r="D77" s="108" t="s">
        <v>198</v>
      </c>
      <c r="E77" s="109" t="str">
        <f>IF(入力シート!D207="全域","あり",IF(入力シート!D207="一部",入力シート!D208,"なし"))</f>
        <v>なし</v>
      </c>
      <c r="F77" s="106">
        <f>IF(E77="あり",1,0)</f>
        <v>0</v>
      </c>
      <c r="G77" s="105" t="s">
        <v>192</v>
      </c>
      <c r="H77" s="104" t="s">
        <v>191</v>
      </c>
      <c r="I77" s="94">
        <f>IF($F77=0,0,'幼稚園 本単価表②'!C40)</f>
        <v>0</v>
      </c>
      <c r="J77" s="69">
        <f t="shared" si="2"/>
        <v>0</v>
      </c>
      <c r="K77" s="69">
        <f t="shared" si="3"/>
        <v>0</v>
      </c>
      <c r="L77" s="387" t="s">
        <v>197</v>
      </c>
      <c r="M77" s="73" t="s">
        <v>190</v>
      </c>
      <c r="N77" s="71"/>
      <c r="O77" s="71"/>
      <c r="P77" s="70"/>
    </row>
    <row r="78" spans="3:16">
      <c r="C78" s="604"/>
      <c r="D78" s="108" t="s">
        <v>196</v>
      </c>
      <c r="E78" s="109" t="str">
        <f>IF(入力シート!D215="全域","あり",IF(入力シート!D215="一部",入力シート!D216,"なし"))</f>
        <v>なし</v>
      </c>
      <c r="F78" s="106">
        <f>IF(E78="あり",1,0)</f>
        <v>0</v>
      </c>
      <c r="G78" s="105" t="s">
        <v>192</v>
      </c>
      <c r="H78" s="104" t="s">
        <v>191</v>
      </c>
      <c r="I78" s="94" t="e">
        <f>ROUNDDOWN($L78/$E$16,-1)</f>
        <v>#DIV/0!</v>
      </c>
      <c r="J78" s="69" t="e">
        <f t="shared" si="2"/>
        <v>#DIV/0!</v>
      </c>
      <c r="K78" s="69" t="e">
        <f t="shared" si="3"/>
        <v>#DIV/0!</v>
      </c>
      <c r="L78" s="94">
        <f>IF($F78=0,0,'幼稚園 本単価表②'!C42)</f>
        <v>0</v>
      </c>
      <c r="M78" s="73" t="s">
        <v>190</v>
      </c>
      <c r="N78" s="71"/>
      <c r="O78" s="71"/>
      <c r="P78" s="70"/>
    </row>
    <row r="79" spans="3:16">
      <c r="C79" s="604"/>
      <c r="D79" s="108" t="s">
        <v>195</v>
      </c>
      <c r="E79" s="107" t="str">
        <f>入力シート!D224</f>
        <v>なし</v>
      </c>
      <c r="F79" s="106">
        <f>IF(E79="あり",1,0)</f>
        <v>0</v>
      </c>
      <c r="G79" s="105" t="s">
        <v>192</v>
      </c>
      <c r="H79" s="104" t="s">
        <v>191</v>
      </c>
      <c r="I79" s="94" t="e">
        <f>ROUNDDOWN($L79/$E$16,-1)</f>
        <v>#DIV/0!</v>
      </c>
      <c r="J79" s="69" t="e">
        <f t="shared" si="2"/>
        <v>#DIV/0!</v>
      </c>
      <c r="K79" s="69" t="e">
        <f t="shared" si="3"/>
        <v>#DIV/0!</v>
      </c>
      <c r="L79" s="94">
        <f>IF($F79=0,0,'幼稚園 本単価表②'!C51)</f>
        <v>0</v>
      </c>
      <c r="M79" s="73" t="s">
        <v>190</v>
      </c>
      <c r="N79" s="71"/>
      <c r="O79" s="71"/>
      <c r="P79" s="70"/>
    </row>
    <row r="80" spans="3:16">
      <c r="C80" s="604"/>
      <c r="D80" s="108" t="s">
        <v>194</v>
      </c>
      <c r="E80" s="107" t="str">
        <f>入力シート!D229</f>
        <v>なし</v>
      </c>
      <c r="F80" s="106">
        <f>IF(F38=0,0,IF(E80="あり",1,0))</f>
        <v>0</v>
      </c>
      <c r="G80" s="105" t="s">
        <v>192</v>
      </c>
      <c r="H80" s="104" t="s">
        <v>191</v>
      </c>
      <c r="I80" s="103" t="e">
        <f>ROUNDDOWN($L80/$E$16,-1)</f>
        <v>#DIV/0!</v>
      </c>
      <c r="J80" s="69" t="e">
        <f t="shared" si="2"/>
        <v>#DIV/0!</v>
      </c>
      <c r="K80" s="69" t="e">
        <f t="shared" si="3"/>
        <v>#DIV/0!</v>
      </c>
      <c r="L80" s="94">
        <f>IF($F80=0,0,'幼稚園 本単価表②'!C53)</f>
        <v>0</v>
      </c>
      <c r="M80" s="73" t="s">
        <v>190</v>
      </c>
      <c r="N80" s="71"/>
      <c r="O80" s="71"/>
      <c r="P80" s="70"/>
    </row>
    <row r="81" spans="1:17" s="349" customFormat="1" ht="13.8" customHeight="1">
      <c r="A81" s="348"/>
      <c r="C81" s="604"/>
      <c r="D81" s="412" t="s">
        <v>3249</v>
      </c>
      <c r="E81" s="368" t="str">
        <f>入力シート!D234</f>
        <v>なし</v>
      </c>
      <c r="F81" s="360">
        <f>IF(E38=0,0,IF(E81="あり",1,0))</f>
        <v>0</v>
      </c>
      <c r="G81" s="361" t="s">
        <v>192</v>
      </c>
      <c r="H81" s="362" t="s">
        <v>3366</v>
      </c>
      <c r="I81" s="363" t="e">
        <f>ROUNDDOWN($L81/$E$16,-1)</f>
        <v>#DIV/0!</v>
      </c>
      <c r="J81" s="364" t="e">
        <f>I81</f>
        <v>#DIV/0!</v>
      </c>
      <c r="K81" s="364" t="e">
        <f t="shared" si="3"/>
        <v>#DIV/0!</v>
      </c>
      <c r="L81" s="364">
        <f>IF(F81=0,0,('幼稚園 本単価表②'!C55))</f>
        <v>0</v>
      </c>
      <c r="M81" s="615" t="s">
        <v>3365</v>
      </c>
      <c r="N81" s="616"/>
      <c r="O81" s="616"/>
      <c r="P81" s="616"/>
      <c r="Q81" s="350"/>
    </row>
    <row r="82" spans="1:17">
      <c r="C82" s="604"/>
      <c r="D82" s="102" t="s">
        <v>193</v>
      </c>
      <c r="E82" s="101" t="str">
        <f>入力シート!D239</f>
        <v>なし</v>
      </c>
      <c r="F82" s="365">
        <f>IF(F38=0,0,IF(E82="あり",1,0))</f>
        <v>0</v>
      </c>
      <c r="G82" s="354" t="s">
        <v>192</v>
      </c>
      <c r="H82" s="366" t="s">
        <v>191</v>
      </c>
      <c r="I82" s="367" t="e">
        <f>ROUNDDOWN($L82/$E$16,-1)</f>
        <v>#DIV/0!</v>
      </c>
      <c r="J82" s="355" t="e">
        <f t="shared" si="2"/>
        <v>#DIV/0!</v>
      </c>
      <c r="K82" s="355" t="e">
        <f t="shared" si="3"/>
        <v>#DIV/0!</v>
      </c>
      <c r="L82" s="367">
        <f>IF($F82=0,0,'幼稚園 本単価表②'!C57)</f>
        <v>0</v>
      </c>
      <c r="M82" s="93" t="s">
        <v>190</v>
      </c>
      <c r="N82" s="85"/>
      <c r="O82" s="85"/>
      <c r="P82" s="84"/>
    </row>
    <row r="83" spans="1:17" s="53" customFormat="1" ht="14.4" thickBot="1">
      <c r="C83" s="100" t="s">
        <v>189</v>
      </c>
      <c r="D83" s="99" t="s">
        <v>188</v>
      </c>
      <c r="E83" s="98" t="str">
        <f>入力シート!D247</f>
        <v>なし</v>
      </c>
      <c r="F83" s="97">
        <f>IF(F38=0,0,IF(E83="あり",1,0))</f>
        <v>0</v>
      </c>
      <c r="G83" s="96" t="s">
        <v>187</v>
      </c>
      <c r="H83" s="95" t="s">
        <v>186</v>
      </c>
      <c r="I83" s="94" t="e">
        <f>ROUNDDOWN(L83/E16,-1)</f>
        <v>#DIV/0!</v>
      </c>
      <c r="J83" s="68" t="e">
        <f t="shared" si="2"/>
        <v>#DIV/0!</v>
      </c>
      <c r="K83" s="68" t="e">
        <f t="shared" si="3"/>
        <v>#DIV/0!</v>
      </c>
      <c r="L83" s="94">
        <f>IF(F83=0,0,('幼稚園 本単価表②'!M31*ROUND(F33,0))+('幼稚園 本単価表②'!M32*ROUND(F34,0)))</f>
        <v>0</v>
      </c>
      <c r="M83" s="93"/>
      <c r="N83" s="85"/>
      <c r="O83" s="85"/>
      <c r="P83" s="84"/>
    </row>
    <row r="84" spans="1:17" s="74" customFormat="1" ht="4.5" customHeight="1" thickTop="1">
      <c r="C84" s="80"/>
      <c r="D84" s="92"/>
      <c r="E84" s="79"/>
      <c r="F84" s="79"/>
      <c r="G84" s="92"/>
      <c r="H84" s="90"/>
      <c r="I84" s="91"/>
      <c r="J84" s="90"/>
      <c r="K84" s="90"/>
      <c r="L84" s="79"/>
    </row>
    <row r="85" spans="1:17">
      <c r="C85" s="66" t="s">
        <v>185</v>
      </c>
      <c r="D85" s="89" t="s">
        <v>184</v>
      </c>
      <c r="E85" s="71"/>
      <c r="F85" s="72"/>
      <c r="G85" s="71"/>
      <c r="H85" s="70"/>
      <c r="I85" s="68" t="e">
        <f ca="1">(ROUNDDOWN(SUM(I39:I54,I57:I58)*I59,IF(F59=0,0,-1)))+SUM(I60:I75)+I83</f>
        <v>#DIV/0!</v>
      </c>
      <c r="J85" s="68" t="e">
        <f ca="1">(ROUNDDOWN(SUM(J39:J54,J57:J58)*J59,IF(F59=0,0,-1)))+SUM(J60:J75)+J83</f>
        <v>#DIV/0!</v>
      </c>
      <c r="K85" s="68" t="e">
        <f ca="1">(ROUNDDOWN(SUM(K39:K54,K57:K58)*K59,IF(F59=0,0,-1)))+SUM(K60:K75)+K83</f>
        <v>#DIV/0!</v>
      </c>
      <c r="L85" s="81" t="s">
        <v>176</v>
      </c>
      <c r="M85" s="52" t="s">
        <v>183</v>
      </c>
    </row>
    <row r="86" spans="1:17">
      <c r="C86" s="66" t="s">
        <v>182</v>
      </c>
      <c r="D86" s="89" t="s">
        <v>181</v>
      </c>
      <c r="E86" s="71"/>
      <c r="F86" s="72"/>
      <c r="G86" s="71"/>
      <c r="H86" s="70"/>
      <c r="I86" s="68" t="e">
        <f ca="1">(ROUNDDOWN(SUM(I39:I54,I55,I57:I58)*I59,IF(F59=0,0,-1)))+SUM(I60:I75)+SUM(I76:I82)+I83</f>
        <v>#DIV/0!</v>
      </c>
      <c r="J86" s="68" t="e">
        <f ca="1">(ROUNDDOWN(SUM(J39:J54,J55,J57:J58)*J59,IF(F59=0,0,-1)))+SUM(J60:J75)+SUM(J76:J82)+J83</f>
        <v>#DIV/0!</v>
      </c>
      <c r="K86" s="68" t="e">
        <f ca="1">(ROUNDDOWN(SUM(K39:K54,K55,K57:K58)*K59,IF(F59=0,0,-1)))+SUM(K60:K75)+SUM(K76:K82)+K83</f>
        <v>#DIV/0!</v>
      </c>
      <c r="L86" s="81" t="s">
        <v>176</v>
      </c>
    </row>
    <row r="87" spans="1:17" s="82" customFormat="1">
      <c r="C87" s="88" t="s">
        <v>180</v>
      </c>
      <c r="D87" s="87" t="s">
        <v>179</v>
      </c>
      <c r="E87" s="85"/>
      <c r="F87" s="86"/>
      <c r="G87" s="85"/>
      <c r="H87" s="84"/>
      <c r="I87" s="68" t="e">
        <f ca="1">ROUNDDOWN(I55*I59,1)+SUM(I76:I82)</f>
        <v>#DIV/0!</v>
      </c>
      <c r="J87" s="68" t="e">
        <f ca="1">ROUNDDOWN(J55*J59,1)+SUM(J76:J82)</f>
        <v>#DIV/0!</v>
      </c>
      <c r="K87" s="68" t="e">
        <f ca="1">ROUNDDOWN(K55*K59,1)+SUM(K76:K82)</f>
        <v>#DIV/0!</v>
      </c>
      <c r="L87" s="83" t="s">
        <v>176</v>
      </c>
      <c r="M87" s="53"/>
      <c r="N87" s="53"/>
      <c r="O87" s="53"/>
      <c r="P87" s="53"/>
    </row>
    <row r="88" spans="1:17">
      <c r="C88" s="66" t="s">
        <v>178</v>
      </c>
      <c r="D88" s="73" t="s">
        <v>177</v>
      </c>
      <c r="E88" s="71"/>
      <c r="F88" s="72"/>
      <c r="G88" s="71"/>
      <c r="H88" s="70"/>
      <c r="I88" s="69" t="e">
        <f ca="1">I85*11+I86</f>
        <v>#DIV/0!</v>
      </c>
      <c r="J88" s="69" t="e">
        <f ca="1">J85*11+J86</f>
        <v>#DIV/0!</v>
      </c>
      <c r="K88" s="69" t="e">
        <f ca="1">K85*11+K86</f>
        <v>#DIV/0!</v>
      </c>
      <c r="L88" s="81" t="s">
        <v>176</v>
      </c>
    </row>
    <row r="89" spans="1:17" s="74" customFormat="1" ht="4.5" customHeight="1">
      <c r="C89" s="80"/>
      <c r="D89" s="78"/>
      <c r="E89" s="79"/>
      <c r="F89" s="71"/>
      <c r="G89" s="78"/>
      <c r="H89" s="76"/>
      <c r="I89" s="77"/>
      <c r="J89" s="76"/>
      <c r="K89" s="76"/>
      <c r="L89" s="75"/>
    </row>
    <row r="90" spans="1:17">
      <c r="C90" s="66" t="s">
        <v>175</v>
      </c>
      <c r="D90" s="73" t="s">
        <v>174</v>
      </c>
      <c r="E90" s="71"/>
      <c r="F90" s="72"/>
      <c r="G90" s="71"/>
      <c r="H90" s="70"/>
      <c r="I90" s="69"/>
      <c r="J90" s="69"/>
      <c r="K90" s="68" t="e">
        <f ca="1">$I88*($E$11+$E$12)+$J88*$E$13+$K88*$E$15+L56*12</f>
        <v>#DIV/0!</v>
      </c>
      <c r="L90" s="67"/>
    </row>
    <row r="91" spans="1:17">
      <c r="G91" s="58"/>
      <c r="H91" s="58"/>
      <c r="J91" s="66" t="s">
        <v>173</v>
      </c>
      <c r="K91" s="65" t="e">
        <f ca="1">(K90-L56)/$E$16</f>
        <v>#DIV/0!</v>
      </c>
    </row>
    <row r="92" spans="1:17">
      <c r="G92" s="58"/>
      <c r="H92" s="64" t="s">
        <v>172</v>
      </c>
      <c r="I92" s="58" t="e">
        <f ca="1">I85*(E$11+E$12)</f>
        <v>#DIV/0!</v>
      </c>
      <c r="J92" s="58" t="e">
        <f ca="1">J85*E$13</f>
        <v>#DIV/0!</v>
      </c>
      <c r="K92" s="58" t="e">
        <f ca="1">K85*E$15</f>
        <v>#DIV/0!</v>
      </c>
      <c r="L92" s="63" t="e">
        <f ca="1">SUM(I92:K92)</f>
        <v>#DIV/0!</v>
      </c>
    </row>
    <row r="93" spans="1:17">
      <c r="G93" s="58"/>
      <c r="H93" s="60" t="s">
        <v>171</v>
      </c>
      <c r="I93" s="58" t="e">
        <f ca="1">I86*($E$11+$E$12)</f>
        <v>#DIV/0!</v>
      </c>
      <c r="J93" s="58" t="e">
        <f ca="1">J86*E$13</f>
        <v>#DIV/0!</v>
      </c>
      <c r="K93" s="58" t="e">
        <f ca="1">K86*E$15</f>
        <v>#DIV/0!</v>
      </c>
      <c r="L93" s="62" t="e">
        <f ca="1">SUM(I93:K93)</f>
        <v>#DIV/0!</v>
      </c>
    </row>
    <row r="94" spans="1:17">
      <c r="G94" s="58"/>
      <c r="H94" s="60" t="s">
        <v>170</v>
      </c>
      <c r="I94" s="58" t="e">
        <f ca="1">I92*11+I93</f>
        <v>#DIV/0!</v>
      </c>
      <c r="J94" s="58" t="e">
        <f ca="1">J92*11+J93</f>
        <v>#DIV/0!</v>
      </c>
      <c r="K94" s="58" t="e">
        <f ca="1">K92*11+K93</f>
        <v>#DIV/0!</v>
      </c>
      <c r="L94" s="61" t="e">
        <f ca="1">SUM(I94:K94)</f>
        <v>#DIV/0!</v>
      </c>
    </row>
    <row r="95" spans="1:17">
      <c r="G95" s="58"/>
      <c r="H95" s="60"/>
      <c r="I95" s="58"/>
      <c r="J95" s="58"/>
      <c r="K95" s="58"/>
      <c r="L95" s="59" t="s">
        <v>169</v>
      </c>
    </row>
    <row r="96" spans="1:17">
      <c r="G96" s="58"/>
      <c r="L96" s="59" t="s">
        <v>168</v>
      </c>
    </row>
    <row r="97" spans="3:7">
      <c r="C97" s="53"/>
      <c r="D97" s="54" t="s">
        <v>167</v>
      </c>
      <c r="E97" s="54"/>
      <c r="F97" s="54"/>
      <c r="G97" s="58"/>
    </row>
    <row r="98" spans="3:7">
      <c r="C98" s="53"/>
      <c r="D98" s="54" t="s">
        <v>163</v>
      </c>
      <c r="E98" s="54" t="str">
        <f>IF(F38=0,E106,E103)</f>
        <v>'幼稚園 本単価表'!F</v>
      </c>
      <c r="F98" s="54"/>
      <c r="G98" s="53"/>
    </row>
    <row r="99" spans="3:7">
      <c r="C99" s="53"/>
      <c r="D99" s="54"/>
      <c r="E99" s="54">
        <f>7+17*2*F7+2*F8</f>
        <v>245</v>
      </c>
      <c r="F99" s="54"/>
      <c r="G99" s="57"/>
    </row>
    <row r="100" spans="3:7">
      <c r="C100" s="53"/>
      <c r="D100" s="54" t="s">
        <v>166</v>
      </c>
      <c r="E100" s="54" t="str">
        <f>E98&amp;E99</f>
        <v>'幼稚園 本単価表'!F245</v>
      </c>
      <c r="F100" s="54"/>
      <c r="G100" s="53"/>
    </row>
    <row r="101" spans="3:7">
      <c r="C101" s="53"/>
      <c r="D101" s="54"/>
      <c r="E101" s="54"/>
      <c r="F101" s="54"/>
      <c r="G101" s="53"/>
    </row>
    <row r="102" spans="3:7">
      <c r="C102" s="53"/>
      <c r="D102" s="56" t="s">
        <v>165</v>
      </c>
      <c r="E102" s="54"/>
      <c r="F102" s="54"/>
      <c r="G102" s="53"/>
    </row>
    <row r="103" spans="3:7">
      <c r="C103" s="53"/>
      <c r="D103" s="54" t="s">
        <v>163</v>
      </c>
      <c r="E103" s="55" t="s">
        <v>3364</v>
      </c>
      <c r="F103" s="54"/>
      <c r="G103" s="53"/>
    </row>
    <row r="104" spans="3:7">
      <c r="C104" s="53"/>
      <c r="D104" s="54"/>
      <c r="E104" s="54"/>
      <c r="F104" s="54"/>
      <c r="G104" s="53"/>
    </row>
    <row r="105" spans="3:7">
      <c r="C105" s="53"/>
      <c r="D105" s="56" t="s">
        <v>164</v>
      </c>
      <c r="E105" s="54"/>
      <c r="F105" s="54"/>
      <c r="G105" s="53"/>
    </row>
    <row r="106" spans="3:7">
      <c r="C106" s="53"/>
      <c r="D106" s="54" t="s">
        <v>163</v>
      </c>
      <c r="E106" s="55" t="s">
        <v>3364</v>
      </c>
      <c r="F106" s="54"/>
      <c r="G106" s="53"/>
    </row>
  </sheetData>
  <sheetProtection algorithmName="SHA-512" hashValue="q0bE4FYTodjmsUZsPPE1+iPW7Zznkfj+qvPRQ2IXEktZyDpYwsFOLmzhoyYu8jlq1a+NnnfBxCekzJpfXVY1Yg==" saltValue="yBHHefMMNiq3tVHvnFhLDQ==" spinCount="100000" sheet="1" selectLockedCells="1"/>
  <mergeCells count="92">
    <mergeCell ref="M81:P81"/>
    <mergeCell ref="C60:C82"/>
    <mergeCell ref="E67:E68"/>
    <mergeCell ref="K69:K70"/>
    <mergeCell ref="D69:D70"/>
    <mergeCell ref="E69:E70"/>
    <mergeCell ref="F69:F70"/>
    <mergeCell ref="G69:G70"/>
    <mergeCell ref="I69:I70"/>
    <mergeCell ref="J69:J70"/>
    <mergeCell ref="I67:I68"/>
    <mergeCell ref="I62:I63"/>
    <mergeCell ref="I65:I66"/>
    <mergeCell ref="I73:I74"/>
    <mergeCell ref="J73:J74"/>
    <mergeCell ref="K73:K74"/>
    <mergeCell ref="I71:I72"/>
    <mergeCell ref="J71:J72"/>
    <mergeCell ref="K71:K72"/>
    <mergeCell ref="G71:G72"/>
    <mergeCell ref="G73:G74"/>
    <mergeCell ref="K67:K68"/>
    <mergeCell ref="K60:K61"/>
    <mergeCell ref="J65:J66"/>
    <mergeCell ref="K62:K63"/>
    <mergeCell ref="K65:K66"/>
    <mergeCell ref="J60:J61"/>
    <mergeCell ref="J62:J63"/>
    <mergeCell ref="J67:J68"/>
    <mergeCell ref="E71:E72"/>
    <mergeCell ref="E73:E74"/>
    <mergeCell ref="F71:F72"/>
    <mergeCell ref="F73:F74"/>
    <mergeCell ref="D67:D68"/>
    <mergeCell ref="D62:D63"/>
    <mergeCell ref="D71:D72"/>
    <mergeCell ref="D73:D74"/>
    <mergeCell ref="D53:D54"/>
    <mergeCell ref="C57:C59"/>
    <mergeCell ref="D60:D61"/>
    <mergeCell ref="D57:D58"/>
    <mergeCell ref="D65:D66"/>
    <mergeCell ref="C40:C56"/>
    <mergeCell ref="D49:D50"/>
    <mergeCell ref="D41:D42"/>
    <mergeCell ref="D51:D52"/>
    <mergeCell ref="D43:D44"/>
    <mergeCell ref="D45:D46"/>
    <mergeCell ref="D47:D48"/>
    <mergeCell ref="F1:H1"/>
    <mergeCell ref="M75:P75"/>
    <mergeCell ref="M49:P50"/>
    <mergeCell ref="E49:E50"/>
    <mergeCell ref="F49:F50"/>
    <mergeCell ref="M53:P54"/>
    <mergeCell ref="F53:F54"/>
    <mergeCell ref="G62:G63"/>
    <mergeCell ref="F67:F68"/>
    <mergeCell ref="G67:G68"/>
    <mergeCell ref="E51:E52"/>
    <mergeCell ref="E47:E48"/>
    <mergeCell ref="M38:P38"/>
    <mergeCell ref="E57:E58"/>
    <mergeCell ref="F57:F58"/>
    <mergeCell ref="G57:G58"/>
    <mergeCell ref="F3:H3"/>
    <mergeCell ref="E60:E61"/>
    <mergeCell ref="F62:F63"/>
    <mergeCell ref="E41:E42"/>
    <mergeCell ref="F41:F42"/>
    <mergeCell ref="G41:G42"/>
    <mergeCell ref="E43:E44"/>
    <mergeCell ref="F43:F44"/>
    <mergeCell ref="G43:G44"/>
    <mergeCell ref="E45:E46"/>
    <mergeCell ref="E62:E63"/>
    <mergeCell ref="F51:F52"/>
    <mergeCell ref="G51:G52"/>
    <mergeCell ref="G53:G54"/>
    <mergeCell ref="F45:F46"/>
    <mergeCell ref="N56:P56"/>
    <mergeCell ref="F65:F66"/>
    <mergeCell ref="G49:G50"/>
    <mergeCell ref="G45:G46"/>
    <mergeCell ref="E53:E54"/>
    <mergeCell ref="G60:G61"/>
    <mergeCell ref="F60:F61"/>
    <mergeCell ref="F47:F48"/>
    <mergeCell ref="G47:G48"/>
    <mergeCell ref="E65:E66"/>
    <mergeCell ref="I60:I61"/>
    <mergeCell ref="G65:G66"/>
  </mergeCells>
  <phoneticPr fontId="5"/>
  <conditionalFormatting sqref="L43:L44 D80:L80 D60:D63 F60:L60 D64:K65 D71:D74 F71:K71 F62:L62 F61:G61 F63:G63 D67:K67 D66:G66 I66:K66 D68:G68 I68:K68 F73:K73 F72:G72 I72:K72 F74:G74 I74:K74 D83:E83 D44:G44 I44:K44 I83:L83 D82:L82 F69:K69 F70:G70 I70:K70 I81:L81 I61:L61 I63:L63 L65:L74">
    <cfRule type="expression" dxfId="8" priority="9" stopIfTrue="1">
      <formula>$F$38=0</formula>
    </cfRule>
  </conditionalFormatting>
  <conditionalFormatting sqref="L64">
    <cfRule type="expression" dxfId="7" priority="8" stopIfTrue="1">
      <formula>$F$38=0</formula>
    </cfRule>
  </conditionalFormatting>
  <conditionalFormatting sqref="D43:K43">
    <cfRule type="expression" dxfId="6" priority="7" stopIfTrue="1">
      <formula>$F$38=0</formula>
    </cfRule>
  </conditionalFormatting>
  <conditionalFormatting sqref="E60:E61">
    <cfRule type="expression" dxfId="5" priority="6" stopIfTrue="1">
      <formula>$F$38=0</formula>
    </cfRule>
  </conditionalFormatting>
  <conditionalFormatting sqref="E71:E74">
    <cfRule type="expression" dxfId="4" priority="5" stopIfTrue="1">
      <formula>$F$38=0</formula>
    </cfRule>
  </conditionalFormatting>
  <conditionalFormatting sqref="E62:E63">
    <cfRule type="expression" dxfId="3" priority="4" stopIfTrue="1">
      <formula>$F$38=0</formula>
    </cfRule>
  </conditionalFormatting>
  <conditionalFormatting sqref="D69:D70">
    <cfRule type="expression" dxfId="2" priority="3" stopIfTrue="1">
      <formula>$F$38=0</formula>
    </cfRule>
  </conditionalFormatting>
  <conditionalFormatting sqref="E69:E70">
    <cfRule type="expression" dxfId="1" priority="2" stopIfTrue="1">
      <formula>$F$38=0</formula>
    </cfRule>
  </conditionalFormatting>
  <conditionalFormatting sqref="D81:G81">
    <cfRule type="expression" dxfId="0" priority="1" stopIfTrue="1">
      <formula>$F$38=0</formula>
    </cfRule>
  </conditionalFormatting>
  <dataValidations count="2">
    <dataValidation operator="greaterThanOrEqual" allowBlank="1" showInputMessage="1" showErrorMessage="1" sqref="E21:E26"/>
    <dataValidation type="whole" operator="greaterThanOrEqual" allowBlank="1" showInputMessage="1" showErrorMessage="1" sqref="E11:E15">
      <formula1>0</formula1>
    </dataValidation>
  </dataValidations>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79"/>
  <sheetViews>
    <sheetView view="pageBreakPreview" zoomScaleNormal="85" zoomScaleSheetLayoutView="100" workbookViewId="0">
      <selection sqref="A1:A4"/>
    </sheetView>
  </sheetViews>
  <sheetFormatPr defaultColWidth="9" defaultRowHeight="13.2"/>
  <cols>
    <col min="1" max="1" width="5.6640625" style="305" customWidth="1"/>
    <col min="2" max="2" width="8.33203125" style="305" customWidth="1"/>
    <col min="3" max="3" width="4.44140625" style="305" bestFit="1" customWidth="1"/>
    <col min="4" max="4" width="8.33203125" style="305" customWidth="1"/>
    <col min="5" max="5" width="2.21875" style="257" customWidth="1"/>
    <col min="6" max="6" width="6.88671875" style="306" customWidth="1"/>
    <col min="7" max="7" width="8.109375" style="307" customWidth="1"/>
    <col min="8" max="8" width="2.21875" style="237" customWidth="1"/>
    <col min="9" max="9" width="6.21875" style="306" customWidth="1"/>
    <col min="10" max="10" width="6.21875" style="307" customWidth="1"/>
    <col min="11" max="11" width="6.6640625" style="304" customWidth="1"/>
    <col min="12" max="12" width="2.21875" style="304" customWidth="1"/>
    <col min="13" max="13" width="5.44140625" style="308" customWidth="1"/>
    <col min="14" max="14" width="2.21875" style="237" customWidth="1"/>
    <col min="15" max="15" width="9.21875" style="309" customWidth="1"/>
    <col min="16" max="16" width="2.21875" style="237" customWidth="1"/>
    <col min="17" max="17" width="6.21875" style="306" customWidth="1"/>
    <col min="18" max="18" width="9.21875" style="310" customWidth="1"/>
    <col min="19" max="19" width="2.21875" style="304" customWidth="1"/>
    <col min="20" max="20" width="5.44140625" style="308" customWidth="1"/>
    <col min="21" max="21" width="2.21875" style="237" customWidth="1"/>
    <col min="22" max="22" width="9.21875" style="309" customWidth="1"/>
    <col min="23" max="23" width="2.21875" style="304" customWidth="1"/>
    <col min="24" max="24" width="5.44140625" style="308" customWidth="1"/>
    <col min="25" max="25" width="2.21875" style="237" customWidth="1"/>
    <col min="26" max="26" width="9.21875" style="309" customWidth="1"/>
    <col min="27" max="27" width="2.21875" style="304" customWidth="1"/>
    <col min="28" max="28" width="5.44140625" style="308" customWidth="1"/>
    <col min="29" max="29" width="2.21875" style="237" customWidth="1"/>
    <col min="30" max="30" width="9.21875" style="306" customWidth="1"/>
    <col min="31" max="31" width="2.21875" style="304" customWidth="1"/>
    <col min="32" max="32" width="14.109375" style="308" customWidth="1"/>
    <col min="33" max="33" width="2.21875" style="237" customWidth="1"/>
    <col min="34" max="34" width="18.6640625" style="306" customWidth="1"/>
    <col min="35" max="35" width="2.21875" style="304" customWidth="1"/>
    <col min="36" max="36" width="5.44140625" style="308" customWidth="1"/>
    <col min="37" max="37" width="2.21875" style="237" customWidth="1"/>
    <col min="38" max="38" width="9.21875" style="306" customWidth="1"/>
    <col min="39" max="39" width="2.21875" style="306" customWidth="1"/>
    <col min="40" max="40" width="19.109375" style="308" customWidth="1"/>
    <col min="41" max="41" width="2.21875" style="237" customWidth="1"/>
    <col min="42" max="42" width="23.109375" style="306" customWidth="1"/>
    <col min="43" max="43" width="2.21875" style="306" customWidth="1"/>
    <col min="44" max="44" width="10.44140625" style="308" customWidth="1"/>
    <col min="45" max="45" width="2.21875" style="304" customWidth="1"/>
    <col min="46" max="46" width="14.88671875" style="308" customWidth="1"/>
    <col min="47" max="47" width="2.21875" style="306" customWidth="1"/>
    <col min="48" max="48" width="18.6640625" style="306" customWidth="1"/>
    <col min="49" max="49" width="2.21875" style="304" customWidth="1"/>
    <col min="50" max="50" width="13.77734375" style="304" customWidth="1"/>
    <col min="51" max="51" width="7.44140625" style="311" bestFit="1" customWidth="1"/>
    <col min="52" max="53" width="3.77734375" style="394" bestFit="1" customWidth="1"/>
    <col min="54" max="54" width="4.44140625" style="394" bestFit="1" customWidth="1"/>
    <col min="55" max="16384" width="9" style="312"/>
  </cols>
  <sheetData>
    <row r="1" spans="1:54" s="236" customFormat="1" ht="36.75" customHeight="1">
      <c r="A1" s="648" t="s">
        <v>3199</v>
      </c>
      <c r="B1" s="648" t="s">
        <v>3200</v>
      </c>
      <c r="C1" s="648" t="s">
        <v>1</v>
      </c>
      <c r="D1" s="648" t="s">
        <v>3201</v>
      </c>
      <c r="E1" s="398"/>
      <c r="F1" s="650" t="s">
        <v>3202</v>
      </c>
      <c r="G1" s="665"/>
      <c r="H1" s="394"/>
      <c r="I1" s="669" t="s">
        <v>22</v>
      </c>
      <c r="J1" s="651"/>
      <c r="K1" s="652"/>
      <c r="L1" s="394"/>
      <c r="M1" s="669" t="s">
        <v>15</v>
      </c>
      <c r="N1" s="651"/>
      <c r="O1" s="652"/>
      <c r="P1" s="394"/>
      <c r="Q1" s="669" t="s">
        <v>2</v>
      </c>
      <c r="R1" s="652"/>
      <c r="S1" s="394"/>
      <c r="T1" s="650" t="s">
        <v>16</v>
      </c>
      <c r="U1" s="664"/>
      <c r="V1" s="665"/>
      <c r="W1" s="394"/>
      <c r="X1" s="650" t="s">
        <v>17</v>
      </c>
      <c r="Y1" s="664"/>
      <c r="Z1" s="665"/>
      <c r="AA1" s="394"/>
      <c r="AB1" s="650" t="s">
        <v>3265</v>
      </c>
      <c r="AC1" s="651"/>
      <c r="AD1" s="652"/>
      <c r="AE1" s="394"/>
      <c r="AF1" s="650" t="s">
        <v>3</v>
      </c>
      <c r="AG1" s="651"/>
      <c r="AH1" s="652"/>
      <c r="AI1" s="394"/>
      <c r="AJ1" s="669" t="s">
        <v>4</v>
      </c>
      <c r="AK1" s="651"/>
      <c r="AL1" s="652"/>
      <c r="AM1" s="394"/>
      <c r="AN1" s="669" t="s">
        <v>5</v>
      </c>
      <c r="AO1" s="651"/>
      <c r="AP1" s="652"/>
      <c r="AQ1" s="394"/>
      <c r="AR1" s="634" t="s">
        <v>6</v>
      </c>
      <c r="AS1" s="394"/>
      <c r="AT1" s="634" t="s">
        <v>3264</v>
      </c>
      <c r="AU1" s="394"/>
      <c r="AV1" s="634" t="s">
        <v>14</v>
      </c>
      <c r="AW1" s="394"/>
      <c r="AX1" s="634" t="s">
        <v>3318</v>
      </c>
      <c r="AY1" s="399"/>
      <c r="AZ1" s="667"/>
      <c r="BA1" s="628"/>
      <c r="BB1" s="628"/>
    </row>
    <row r="2" spans="1:54" s="236" customFormat="1" ht="13.5" customHeight="1">
      <c r="A2" s="648"/>
      <c r="B2" s="648"/>
      <c r="C2" s="648"/>
      <c r="D2" s="648"/>
      <c r="E2" s="398"/>
      <c r="F2" s="666"/>
      <c r="G2" s="668"/>
      <c r="H2" s="237"/>
      <c r="I2" s="653"/>
      <c r="J2" s="628"/>
      <c r="K2" s="654"/>
      <c r="L2" s="237"/>
      <c r="M2" s="653"/>
      <c r="N2" s="628"/>
      <c r="O2" s="654"/>
      <c r="P2" s="237"/>
      <c r="Q2" s="653"/>
      <c r="R2" s="654"/>
      <c r="S2" s="237"/>
      <c r="T2" s="666"/>
      <c r="U2" s="667"/>
      <c r="V2" s="668"/>
      <c r="W2" s="237"/>
      <c r="X2" s="666"/>
      <c r="Y2" s="667"/>
      <c r="Z2" s="668"/>
      <c r="AA2" s="237"/>
      <c r="AB2" s="653"/>
      <c r="AC2" s="628"/>
      <c r="AD2" s="654"/>
      <c r="AE2" s="237"/>
      <c r="AF2" s="653"/>
      <c r="AG2" s="628"/>
      <c r="AH2" s="654"/>
      <c r="AI2" s="237"/>
      <c r="AJ2" s="653"/>
      <c r="AK2" s="628"/>
      <c r="AL2" s="654"/>
      <c r="AM2" s="394"/>
      <c r="AN2" s="653"/>
      <c r="AO2" s="628"/>
      <c r="AP2" s="654"/>
      <c r="AQ2" s="394"/>
      <c r="AR2" s="649"/>
      <c r="AS2" s="237"/>
      <c r="AT2" s="649"/>
      <c r="AU2" s="394"/>
      <c r="AV2" s="649"/>
      <c r="AW2" s="237"/>
      <c r="AX2" s="649"/>
      <c r="AY2" s="670"/>
      <c r="AZ2" s="628"/>
      <c r="BA2" s="628"/>
      <c r="BB2" s="628"/>
    </row>
    <row r="3" spans="1:54" s="246" customFormat="1" ht="13.5" customHeight="1">
      <c r="A3" s="648"/>
      <c r="B3" s="648"/>
      <c r="C3" s="648"/>
      <c r="D3" s="648"/>
      <c r="E3" s="395"/>
      <c r="F3" s="666"/>
      <c r="G3" s="668"/>
      <c r="H3" s="396"/>
      <c r="I3" s="238"/>
      <c r="J3" s="239"/>
      <c r="K3" s="240"/>
      <c r="L3" s="241"/>
      <c r="M3" s="242"/>
      <c r="N3" s="397"/>
      <c r="O3" s="660" t="s">
        <v>22</v>
      </c>
      <c r="P3" s="396"/>
      <c r="Q3" s="243"/>
      <c r="R3" s="662" t="s">
        <v>3317</v>
      </c>
      <c r="S3" s="241"/>
      <c r="T3" s="242"/>
      <c r="U3" s="397"/>
      <c r="V3" s="660" t="s">
        <v>22</v>
      </c>
      <c r="W3" s="241"/>
      <c r="X3" s="242"/>
      <c r="Y3" s="397"/>
      <c r="Z3" s="660" t="s">
        <v>22</v>
      </c>
      <c r="AA3" s="241"/>
      <c r="AB3" s="242"/>
      <c r="AC3" s="397"/>
      <c r="AD3" s="655" t="s">
        <v>22</v>
      </c>
      <c r="AE3" s="241"/>
      <c r="AF3" s="242"/>
      <c r="AG3" s="397"/>
      <c r="AH3" s="634" t="s">
        <v>22</v>
      </c>
      <c r="AI3" s="241"/>
      <c r="AJ3" s="242"/>
      <c r="AK3" s="397"/>
      <c r="AL3" s="634" t="s">
        <v>22</v>
      </c>
      <c r="AM3" s="244"/>
      <c r="AN3" s="242"/>
      <c r="AO3" s="397"/>
      <c r="AP3" s="634" t="s">
        <v>22</v>
      </c>
      <c r="AQ3" s="244"/>
      <c r="AR3" s="245"/>
      <c r="AS3" s="241"/>
      <c r="AT3" s="649"/>
      <c r="AU3" s="244"/>
      <c r="AV3" s="245"/>
      <c r="AW3" s="241"/>
      <c r="AX3" s="245"/>
      <c r="AY3" s="670"/>
      <c r="AZ3" s="628"/>
      <c r="BA3" s="628"/>
      <c r="BB3" s="628"/>
    </row>
    <row r="4" spans="1:54" s="246" customFormat="1" ht="13.5" customHeight="1">
      <c r="A4" s="634"/>
      <c r="B4" s="634"/>
      <c r="C4" s="634"/>
      <c r="D4" s="634"/>
      <c r="E4" s="395"/>
      <c r="F4" s="238"/>
      <c r="G4" s="247" t="s">
        <v>3316</v>
      </c>
      <c r="H4" s="401"/>
      <c r="I4" s="242"/>
      <c r="J4" s="248" t="s">
        <v>3204</v>
      </c>
      <c r="K4" s="240"/>
      <c r="L4" s="241"/>
      <c r="M4" s="238"/>
      <c r="N4" s="401"/>
      <c r="O4" s="661"/>
      <c r="P4" s="237"/>
      <c r="Q4" s="242"/>
      <c r="R4" s="663"/>
      <c r="S4" s="241"/>
      <c r="T4" s="238"/>
      <c r="U4" s="401"/>
      <c r="V4" s="661"/>
      <c r="W4" s="241"/>
      <c r="X4" s="238"/>
      <c r="Y4" s="401"/>
      <c r="Z4" s="661"/>
      <c r="AA4" s="241"/>
      <c r="AB4" s="238"/>
      <c r="AC4" s="401"/>
      <c r="AD4" s="656"/>
      <c r="AE4" s="241"/>
      <c r="AF4" s="238"/>
      <c r="AG4" s="401"/>
      <c r="AH4" s="649"/>
      <c r="AI4" s="241"/>
      <c r="AJ4" s="238"/>
      <c r="AK4" s="401"/>
      <c r="AL4" s="649"/>
      <c r="AM4" s="249"/>
      <c r="AN4" s="238"/>
      <c r="AO4" s="401"/>
      <c r="AP4" s="649"/>
      <c r="AQ4" s="249"/>
      <c r="AR4" s="243"/>
      <c r="AS4" s="241"/>
      <c r="AT4" s="649"/>
      <c r="AU4" s="249"/>
      <c r="AV4" s="243"/>
      <c r="AW4" s="241"/>
      <c r="AX4" s="243"/>
      <c r="AY4" s="250"/>
      <c r="AZ4" s="628"/>
      <c r="BA4" s="628"/>
      <c r="BB4" s="628"/>
    </row>
    <row r="5" spans="1:54" s="246" customFormat="1" ht="13.5" customHeight="1">
      <c r="A5" s="400" t="s">
        <v>3315</v>
      </c>
      <c r="B5" s="251" t="s">
        <v>3314</v>
      </c>
      <c r="C5" s="400" t="s">
        <v>3205</v>
      </c>
      <c r="D5" s="400" t="s">
        <v>3313</v>
      </c>
      <c r="E5" s="396"/>
      <c r="F5" s="657" t="s">
        <v>3312</v>
      </c>
      <c r="G5" s="659"/>
      <c r="H5" s="237"/>
      <c r="I5" s="657" t="s">
        <v>3311</v>
      </c>
      <c r="J5" s="658"/>
      <c r="K5" s="659"/>
      <c r="L5" s="241"/>
      <c r="M5" s="657" t="s">
        <v>3310</v>
      </c>
      <c r="N5" s="658"/>
      <c r="O5" s="659"/>
      <c r="P5" s="237"/>
      <c r="Q5" s="657" t="s">
        <v>3309</v>
      </c>
      <c r="R5" s="659"/>
      <c r="S5" s="241"/>
      <c r="T5" s="657" t="s">
        <v>3308</v>
      </c>
      <c r="U5" s="658"/>
      <c r="V5" s="659"/>
      <c r="W5" s="241"/>
      <c r="X5" s="657" t="s">
        <v>3307</v>
      </c>
      <c r="Y5" s="658"/>
      <c r="Z5" s="659"/>
      <c r="AA5" s="241"/>
      <c r="AB5" s="657" t="s">
        <v>3306</v>
      </c>
      <c r="AC5" s="658"/>
      <c r="AD5" s="659"/>
      <c r="AE5" s="241"/>
      <c r="AF5" s="657" t="s">
        <v>3305</v>
      </c>
      <c r="AG5" s="658"/>
      <c r="AH5" s="659"/>
      <c r="AI5" s="241"/>
      <c r="AJ5" s="657" t="s">
        <v>3304</v>
      </c>
      <c r="AK5" s="658"/>
      <c r="AL5" s="659"/>
      <c r="AM5" s="249"/>
      <c r="AN5" s="657" t="s">
        <v>3303</v>
      </c>
      <c r="AO5" s="658"/>
      <c r="AP5" s="659"/>
      <c r="AQ5" s="249"/>
      <c r="AR5" s="252" t="s">
        <v>3302</v>
      </c>
      <c r="AS5" s="241"/>
      <c r="AT5" s="252" t="s">
        <v>3301</v>
      </c>
      <c r="AU5" s="249"/>
      <c r="AV5" s="252" t="s">
        <v>3300</v>
      </c>
      <c r="AW5" s="241"/>
      <c r="AX5" s="252" t="s">
        <v>3299</v>
      </c>
      <c r="AY5" s="253"/>
      <c r="AZ5" s="254"/>
    </row>
    <row r="6" spans="1:54" s="270" customFormat="1" ht="3.75" customHeight="1">
      <c r="A6" s="255"/>
      <c r="B6" s="256"/>
      <c r="C6" s="256"/>
      <c r="D6" s="256"/>
      <c r="E6" s="257"/>
      <c r="F6" s="258"/>
      <c r="G6" s="259"/>
      <c r="H6" s="237"/>
      <c r="I6" s="260"/>
      <c r="J6" s="261"/>
      <c r="K6" s="262"/>
      <c r="L6" s="241"/>
      <c r="M6" s="263"/>
      <c r="N6" s="237"/>
      <c r="O6" s="264"/>
      <c r="P6" s="237"/>
      <c r="Q6" s="260"/>
      <c r="R6" s="265"/>
      <c r="S6" s="241"/>
      <c r="T6" s="266"/>
      <c r="U6" s="237"/>
      <c r="V6" s="267"/>
      <c r="W6" s="241"/>
      <c r="X6" s="266"/>
      <c r="Y6" s="237"/>
      <c r="Z6" s="267"/>
      <c r="AA6" s="241"/>
      <c r="AB6" s="263"/>
      <c r="AC6" s="237"/>
      <c r="AD6" s="268"/>
      <c r="AE6" s="241"/>
      <c r="AF6" s="263"/>
      <c r="AG6" s="237"/>
      <c r="AH6" s="268"/>
      <c r="AI6" s="241"/>
      <c r="AJ6" s="263"/>
      <c r="AK6" s="237"/>
      <c r="AL6" s="268"/>
      <c r="AM6" s="269"/>
      <c r="AN6" s="263"/>
      <c r="AO6" s="237"/>
      <c r="AP6" s="268"/>
      <c r="AQ6" s="269"/>
      <c r="AR6" s="263"/>
      <c r="AS6" s="241"/>
      <c r="AT6" s="386"/>
      <c r="AU6" s="269"/>
      <c r="AV6" s="269"/>
      <c r="AW6" s="241"/>
      <c r="AX6" s="241"/>
      <c r="AY6" s="250"/>
      <c r="AZ6" s="394"/>
      <c r="BA6" s="394"/>
      <c r="BB6" s="394"/>
    </row>
    <row r="7" spans="1:54" s="246" customFormat="1" ht="24" customHeight="1">
      <c r="A7" s="648" t="s">
        <v>3298</v>
      </c>
      <c r="B7" s="634" t="s">
        <v>3206</v>
      </c>
      <c r="C7" s="636" t="s">
        <v>7</v>
      </c>
      <c r="D7" s="271" t="s">
        <v>3207</v>
      </c>
      <c r="E7" s="272"/>
      <c r="F7" s="273">
        <v>113600</v>
      </c>
      <c r="G7" s="274">
        <v>121500</v>
      </c>
      <c r="H7" s="401" t="s">
        <v>3273</v>
      </c>
      <c r="I7" s="275">
        <v>1110</v>
      </c>
      <c r="J7" s="276">
        <v>1190</v>
      </c>
      <c r="K7" s="277" t="s">
        <v>8</v>
      </c>
      <c r="L7" s="617" t="s">
        <v>3273</v>
      </c>
      <c r="M7" s="622">
        <v>7740</v>
      </c>
      <c r="N7" s="617" t="s">
        <v>3273</v>
      </c>
      <c r="O7" s="638">
        <v>70</v>
      </c>
      <c r="P7" s="401" t="s">
        <v>3286</v>
      </c>
      <c r="Q7" s="278">
        <v>7900</v>
      </c>
      <c r="R7" s="279">
        <v>70</v>
      </c>
      <c r="S7" s="280"/>
      <c r="T7" s="281"/>
      <c r="U7" s="282"/>
      <c r="V7" s="283"/>
      <c r="W7" s="282"/>
      <c r="X7" s="281" t="s">
        <v>0</v>
      </c>
      <c r="Y7" s="282"/>
      <c r="Z7" s="284"/>
      <c r="AA7" s="633" t="s">
        <v>3273</v>
      </c>
      <c r="AB7" s="641">
        <v>5780</v>
      </c>
      <c r="AC7" s="617" t="s">
        <v>9</v>
      </c>
      <c r="AD7" s="638">
        <v>50</v>
      </c>
      <c r="AE7" s="617" t="s">
        <v>9</v>
      </c>
      <c r="AF7" s="631">
        <v>31600</v>
      </c>
      <c r="AG7" s="617" t="s">
        <v>9</v>
      </c>
      <c r="AH7" s="620">
        <v>310</v>
      </c>
      <c r="AI7" s="617" t="s">
        <v>9</v>
      </c>
      <c r="AJ7" s="622">
        <v>3640</v>
      </c>
      <c r="AK7" s="617" t="s">
        <v>9</v>
      </c>
      <c r="AL7" s="624">
        <v>30</v>
      </c>
      <c r="AM7" s="617" t="s">
        <v>9</v>
      </c>
      <c r="AN7" s="626">
        <v>1360</v>
      </c>
      <c r="AO7" s="617" t="s">
        <v>9</v>
      </c>
      <c r="AP7" s="618">
        <v>10</v>
      </c>
      <c r="AQ7" s="617" t="s">
        <v>9</v>
      </c>
      <c r="AR7" s="629">
        <v>27330</v>
      </c>
      <c r="AS7" s="643" t="s">
        <v>3277</v>
      </c>
      <c r="AT7" s="644" t="s">
        <v>3276</v>
      </c>
      <c r="AU7" s="617" t="s">
        <v>3275</v>
      </c>
      <c r="AV7" s="285">
        <v>31610</v>
      </c>
      <c r="AW7" s="241"/>
      <c r="AX7" s="286" t="s">
        <v>3274</v>
      </c>
      <c r="AY7" s="250"/>
      <c r="AZ7" s="394"/>
      <c r="BA7" s="394"/>
      <c r="BB7" s="628"/>
    </row>
    <row r="8" spans="1:54" s="246" customFormat="1" ht="24" customHeight="1">
      <c r="A8" s="648"/>
      <c r="B8" s="635"/>
      <c r="C8" s="640"/>
      <c r="D8" s="287" t="s">
        <v>3208</v>
      </c>
      <c r="E8" s="272"/>
      <c r="F8" s="288">
        <v>121500</v>
      </c>
      <c r="G8" s="289"/>
      <c r="H8" s="401" t="s">
        <v>3273</v>
      </c>
      <c r="I8" s="290">
        <v>1190</v>
      </c>
      <c r="J8" s="291"/>
      <c r="K8" s="292" t="s">
        <v>8</v>
      </c>
      <c r="L8" s="617"/>
      <c r="M8" s="623"/>
      <c r="N8" s="617"/>
      <c r="O8" s="639"/>
      <c r="P8" s="401" t="s">
        <v>3273</v>
      </c>
      <c r="Q8" s="290">
        <v>7900</v>
      </c>
      <c r="R8" s="293">
        <v>70</v>
      </c>
      <c r="S8" s="294" t="s">
        <v>3273</v>
      </c>
      <c r="T8" s="295">
        <v>55310</v>
      </c>
      <c r="U8" s="282" t="s">
        <v>3273</v>
      </c>
      <c r="V8" s="296">
        <v>550</v>
      </c>
      <c r="W8" s="297" t="s">
        <v>3273</v>
      </c>
      <c r="X8" s="298">
        <v>47410</v>
      </c>
      <c r="Y8" s="297" t="s">
        <v>3273</v>
      </c>
      <c r="Z8" s="296">
        <v>470</v>
      </c>
      <c r="AA8" s="617"/>
      <c r="AB8" s="642"/>
      <c r="AC8" s="617"/>
      <c r="AD8" s="639"/>
      <c r="AE8" s="617"/>
      <c r="AF8" s="632"/>
      <c r="AG8" s="617"/>
      <c r="AH8" s="621"/>
      <c r="AI8" s="617"/>
      <c r="AJ8" s="623"/>
      <c r="AK8" s="617"/>
      <c r="AL8" s="625"/>
      <c r="AM8" s="617"/>
      <c r="AN8" s="627"/>
      <c r="AO8" s="617"/>
      <c r="AP8" s="619"/>
      <c r="AQ8" s="617"/>
      <c r="AR8" s="630"/>
      <c r="AS8" s="643"/>
      <c r="AT8" s="645"/>
      <c r="AU8" s="617"/>
      <c r="AV8" s="299">
        <v>310</v>
      </c>
      <c r="AW8" s="241"/>
      <c r="AX8" s="300">
        <v>0.63</v>
      </c>
      <c r="AY8" s="250"/>
      <c r="AZ8" s="394"/>
      <c r="BA8" s="394"/>
      <c r="BB8" s="628"/>
    </row>
    <row r="9" spans="1:54" s="246" customFormat="1" ht="24" customHeight="1">
      <c r="A9" s="648"/>
      <c r="B9" s="634" t="s">
        <v>3209</v>
      </c>
      <c r="C9" s="636" t="s">
        <v>7</v>
      </c>
      <c r="D9" s="271" t="s">
        <v>3207</v>
      </c>
      <c r="E9" s="272"/>
      <c r="F9" s="273">
        <v>69910</v>
      </c>
      <c r="G9" s="274">
        <v>77810</v>
      </c>
      <c r="H9" s="401" t="s">
        <v>3286</v>
      </c>
      <c r="I9" s="275">
        <v>680</v>
      </c>
      <c r="J9" s="276">
        <v>760</v>
      </c>
      <c r="K9" s="277" t="s">
        <v>8</v>
      </c>
      <c r="L9" s="617" t="s">
        <v>3286</v>
      </c>
      <c r="M9" s="622">
        <v>4640</v>
      </c>
      <c r="N9" s="617" t="s">
        <v>3273</v>
      </c>
      <c r="O9" s="638">
        <v>40</v>
      </c>
      <c r="P9" s="401" t="s">
        <v>3273</v>
      </c>
      <c r="Q9" s="278">
        <v>7900</v>
      </c>
      <c r="R9" s="279">
        <v>70</v>
      </c>
      <c r="S9" s="280"/>
      <c r="T9" s="281"/>
      <c r="U9" s="282"/>
      <c r="V9" s="283"/>
      <c r="W9" s="282"/>
      <c r="X9" s="281" t="s">
        <v>0</v>
      </c>
      <c r="Y9" s="282"/>
      <c r="Z9" s="284"/>
      <c r="AA9" s="633" t="s">
        <v>3273</v>
      </c>
      <c r="AB9" s="641">
        <v>3470</v>
      </c>
      <c r="AC9" s="617" t="s">
        <v>3273</v>
      </c>
      <c r="AD9" s="638">
        <v>30</v>
      </c>
      <c r="AE9" s="617" t="s">
        <v>9</v>
      </c>
      <c r="AF9" s="631">
        <v>18960</v>
      </c>
      <c r="AG9" s="617" t="s">
        <v>3273</v>
      </c>
      <c r="AH9" s="620">
        <v>180</v>
      </c>
      <c r="AI9" s="617" t="s">
        <v>9</v>
      </c>
      <c r="AJ9" s="622">
        <v>2490</v>
      </c>
      <c r="AK9" s="617" t="s">
        <v>3273</v>
      </c>
      <c r="AL9" s="624">
        <v>20</v>
      </c>
      <c r="AM9" s="617" t="s">
        <v>9</v>
      </c>
      <c r="AN9" s="626">
        <v>810</v>
      </c>
      <c r="AO9" s="617" t="s">
        <v>9</v>
      </c>
      <c r="AP9" s="618">
        <v>8</v>
      </c>
      <c r="AQ9" s="617" t="s">
        <v>9</v>
      </c>
      <c r="AR9" s="629">
        <v>16800</v>
      </c>
      <c r="AS9" s="643" t="s">
        <v>3277</v>
      </c>
      <c r="AT9" s="644" t="s">
        <v>3276</v>
      </c>
      <c r="AU9" s="617" t="s">
        <v>3275</v>
      </c>
      <c r="AV9" s="285">
        <v>18960</v>
      </c>
      <c r="AW9" s="241"/>
      <c r="AX9" s="286" t="s">
        <v>3274</v>
      </c>
      <c r="AY9" s="250"/>
      <c r="AZ9" s="394"/>
      <c r="BA9" s="394"/>
      <c r="BB9" s="628"/>
    </row>
    <row r="10" spans="1:54" s="246" customFormat="1" ht="24" customHeight="1">
      <c r="A10" s="648"/>
      <c r="B10" s="635"/>
      <c r="C10" s="640"/>
      <c r="D10" s="287" t="s">
        <v>3208</v>
      </c>
      <c r="E10" s="272"/>
      <c r="F10" s="288">
        <v>77810</v>
      </c>
      <c r="G10" s="289"/>
      <c r="H10" s="401" t="s">
        <v>3273</v>
      </c>
      <c r="I10" s="290">
        <v>760</v>
      </c>
      <c r="J10" s="291"/>
      <c r="K10" s="292" t="s">
        <v>8</v>
      </c>
      <c r="L10" s="617"/>
      <c r="M10" s="623"/>
      <c r="N10" s="617"/>
      <c r="O10" s="639"/>
      <c r="P10" s="401" t="s">
        <v>3286</v>
      </c>
      <c r="Q10" s="290">
        <v>7900</v>
      </c>
      <c r="R10" s="293">
        <v>70</v>
      </c>
      <c r="S10" s="294" t="s">
        <v>3286</v>
      </c>
      <c r="T10" s="295">
        <v>55310</v>
      </c>
      <c r="U10" s="282" t="s">
        <v>3286</v>
      </c>
      <c r="V10" s="296">
        <v>550</v>
      </c>
      <c r="W10" s="297" t="s">
        <v>3273</v>
      </c>
      <c r="X10" s="298">
        <v>47410</v>
      </c>
      <c r="Y10" s="297" t="s">
        <v>9</v>
      </c>
      <c r="Z10" s="296">
        <v>470</v>
      </c>
      <c r="AA10" s="617"/>
      <c r="AB10" s="642"/>
      <c r="AC10" s="617"/>
      <c r="AD10" s="639"/>
      <c r="AE10" s="617"/>
      <c r="AF10" s="632"/>
      <c r="AG10" s="617"/>
      <c r="AH10" s="621"/>
      <c r="AI10" s="617"/>
      <c r="AJ10" s="623"/>
      <c r="AK10" s="617"/>
      <c r="AL10" s="625"/>
      <c r="AM10" s="617"/>
      <c r="AN10" s="627"/>
      <c r="AO10" s="617"/>
      <c r="AP10" s="619"/>
      <c r="AQ10" s="617"/>
      <c r="AR10" s="630"/>
      <c r="AS10" s="643"/>
      <c r="AT10" s="645"/>
      <c r="AU10" s="617"/>
      <c r="AV10" s="299">
        <v>190</v>
      </c>
      <c r="AW10" s="241"/>
      <c r="AX10" s="300">
        <v>0.75</v>
      </c>
      <c r="AY10" s="250"/>
      <c r="AZ10" s="394"/>
      <c r="BA10" s="394"/>
      <c r="BB10" s="628"/>
    </row>
    <row r="11" spans="1:54" s="246" customFormat="1" ht="24" customHeight="1">
      <c r="A11" s="648"/>
      <c r="B11" s="634" t="s">
        <v>3210</v>
      </c>
      <c r="C11" s="636" t="s">
        <v>7</v>
      </c>
      <c r="D11" s="271" t="s">
        <v>3207</v>
      </c>
      <c r="E11" s="272"/>
      <c r="F11" s="273">
        <v>51180</v>
      </c>
      <c r="G11" s="274">
        <v>59080</v>
      </c>
      <c r="H11" s="401" t="s">
        <v>3273</v>
      </c>
      <c r="I11" s="275">
        <v>490</v>
      </c>
      <c r="J11" s="276">
        <v>570</v>
      </c>
      <c r="K11" s="277" t="s">
        <v>8</v>
      </c>
      <c r="L11" s="617" t="s">
        <v>3273</v>
      </c>
      <c r="M11" s="622">
        <v>3320</v>
      </c>
      <c r="N11" s="617" t="s">
        <v>3273</v>
      </c>
      <c r="O11" s="638">
        <v>30</v>
      </c>
      <c r="P11" s="401" t="s">
        <v>3286</v>
      </c>
      <c r="Q11" s="278">
        <v>7900</v>
      </c>
      <c r="R11" s="279">
        <v>70</v>
      </c>
      <c r="S11" s="280"/>
      <c r="T11" s="281"/>
      <c r="U11" s="282"/>
      <c r="V11" s="283"/>
      <c r="W11" s="282"/>
      <c r="X11" s="281" t="s">
        <v>0</v>
      </c>
      <c r="Y11" s="282"/>
      <c r="Z11" s="284"/>
      <c r="AA11" s="633" t="s">
        <v>3286</v>
      </c>
      <c r="AB11" s="641">
        <v>1920</v>
      </c>
      <c r="AC11" s="617" t="s">
        <v>3273</v>
      </c>
      <c r="AD11" s="638">
        <v>20</v>
      </c>
      <c r="AE11" s="617" t="s">
        <v>9</v>
      </c>
      <c r="AF11" s="631">
        <v>13540</v>
      </c>
      <c r="AG11" s="617" t="s">
        <v>3286</v>
      </c>
      <c r="AH11" s="620">
        <v>130</v>
      </c>
      <c r="AI11" s="617" t="s">
        <v>9</v>
      </c>
      <c r="AJ11" s="622">
        <v>2000</v>
      </c>
      <c r="AK11" s="617" t="s">
        <v>3273</v>
      </c>
      <c r="AL11" s="624">
        <v>20</v>
      </c>
      <c r="AM11" s="617" t="s">
        <v>9</v>
      </c>
      <c r="AN11" s="626">
        <v>580</v>
      </c>
      <c r="AO11" s="617" t="s">
        <v>9</v>
      </c>
      <c r="AP11" s="618">
        <v>5</v>
      </c>
      <c r="AQ11" s="617" t="s">
        <v>9</v>
      </c>
      <c r="AR11" s="629">
        <v>12280</v>
      </c>
      <c r="AS11" s="643" t="s">
        <v>3277</v>
      </c>
      <c r="AT11" s="644" t="s">
        <v>3276</v>
      </c>
      <c r="AU11" s="617" t="s">
        <v>3275</v>
      </c>
      <c r="AV11" s="285">
        <v>13540</v>
      </c>
      <c r="AW11" s="241"/>
      <c r="AX11" s="286" t="s">
        <v>3274</v>
      </c>
      <c r="AY11" s="250"/>
      <c r="AZ11" s="394"/>
      <c r="BA11" s="394"/>
      <c r="BB11" s="628"/>
    </row>
    <row r="12" spans="1:54" s="246" customFormat="1" ht="24" customHeight="1">
      <c r="A12" s="648"/>
      <c r="B12" s="635"/>
      <c r="C12" s="640"/>
      <c r="D12" s="287" t="s">
        <v>3208</v>
      </c>
      <c r="E12" s="272"/>
      <c r="F12" s="288">
        <v>59080</v>
      </c>
      <c r="G12" s="289"/>
      <c r="H12" s="401" t="s">
        <v>3273</v>
      </c>
      <c r="I12" s="290">
        <v>570</v>
      </c>
      <c r="J12" s="291"/>
      <c r="K12" s="292" t="s">
        <v>8</v>
      </c>
      <c r="L12" s="617"/>
      <c r="M12" s="623"/>
      <c r="N12" s="617"/>
      <c r="O12" s="639"/>
      <c r="P12" s="401" t="s">
        <v>3273</v>
      </c>
      <c r="Q12" s="290">
        <v>7900</v>
      </c>
      <c r="R12" s="293">
        <v>70</v>
      </c>
      <c r="S12" s="294" t="s">
        <v>3273</v>
      </c>
      <c r="T12" s="295">
        <v>55310</v>
      </c>
      <c r="U12" s="282" t="s">
        <v>3273</v>
      </c>
      <c r="V12" s="296">
        <v>550</v>
      </c>
      <c r="W12" s="297" t="s">
        <v>3273</v>
      </c>
      <c r="X12" s="298">
        <v>47410</v>
      </c>
      <c r="Y12" s="297" t="s">
        <v>9</v>
      </c>
      <c r="Z12" s="296">
        <v>470</v>
      </c>
      <c r="AA12" s="617"/>
      <c r="AB12" s="642"/>
      <c r="AC12" s="617"/>
      <c r="AD12" s="639"/>
      <c r="AE12" s="617"/>
      <c r="AF12" s="632"/>
      <c r="AG12" s="617"/>
      <c r="AH12" s="621"/>
      <c r="AI12" s="617"/>
      <c r="AJ12" s="623"/>
      <c r="AK12" s="617"/>
      <c r="AL12" s="625"/>
      <c r="AM12" s="617"/>
      <c r="AN12" s="627"/>
      <c r="AO12" s="617"/>
      <c r="AP12" s="619"/>
      <c r="AQ12" s="617"/>
      <c r="AR12" s="630"/>
      <c r="AS12" s="643"/>
      <c r="AT12" s="645"/>
      <c r="AU12" s="617"/>
      <c r="AV12" s="299">
        <v>130</v>
      </c>
      <c r="AW12" s="241"/>
      <c r="AX12" s="300">
        <v>0.96</v>
      </c>
      <c r="AY12" s="250"/>
      <c r="AZ12" s="394"/>
      <c r="BA12" s="394"/>
      <c r="BB12" s="628"/>
    </row>
    <row r="13" spans="1:54" s="246" customFormat="1" ht="24" customHeight="1">
      <c r="A13" s="648"/>
      <c r="B13" s="634" t="s">
        <v>3211</v>
      </c>
      <c r="C13" s="636" t="s">
        <v>7</v>
      </c>
      <c r="D13" s="271" t="s">
        <v>3207</v>
      </c>
      <c r="E13" s="272"/>
      <c r="F13" s="273">
        <v>51380</v>
      </c>
      <c r="G13" s="274">
        <v>59280</v>
      </c>
      <c r="H13" s="401" t="s">
        <v>3273</v>
      </c>
      <c r="I13" s="275">
        <v>490</v>
      </c>
      <c r="J13" s="276">
        <v>570</v>
      </c>
      <c r="K13" s="277" t="s">
        <v>8</v>
      </c>
      <c r="L13" s="617" t="s">
        <v>3273</v>
      </c>
      <c r="M13" s="622">
        <v>2580</v>
      </c>
      <c r="N13" s="617" t="s">
        <v>3273</v>
      </c>
      <c r="O13" s="638">
        <v>20</v>
      </c>
      <c r="P13" s="401" t="s">
        <v>3286</v>
      </c>
      <c r="Q13" s="278">
        <v>7900</v>
      </c>
      <c r="R13" s="279">
        <v>70</v>
      </c>
      <c r="S13" s="280"/>
      <c r="T13" s="281"/>
      <c r="U13" s="282"/>
      <c r="V13" s="283"/>
      <c r="W13" s="282"/>
      <c r="X13" s="281" t="s">
        <v>0</v>
      </c>
      <c r="Y13" s="282"/>
      <c r="Z13" s="284"/>
      <c r="AA13" s="633" t="s">
        <v>3273</v>
      </c>
      <c r="AB13" s="631" t="s">
        <v>3296</v>
      </c>
      <c r="AC13" s="617" t="s">
        <v>3273</v>
      </c>
      <c r="AD13" s="631" t="s">
        <v>3296</v>
      </c>
      <c r="AE13" s="617" t="s">
        <v>9</v>
      </c>
      <c r="AF13" s="631">
        <v>10530</v>
      </c>
      <c r="AG13" s="617" t="s">
        <v>3273</v>
      </c>
      <c r="AH13" s="620">
        <v>100</v>
      </c>
      <c r="AI13" s="617" t="s">
        <v>9</v>
      </c>
      <c r="AJ13" s="622">
        <v>1730</v>
      </c>
      <c r="AK13" s="617" t="s">
        <v>3273</v>
      </c>
      <c r="AL13" s="624">
        <v>10</v>
      </c>
      <c r="AM13" s="617" t="s">
        <v>9</v>
      </c>
      <c r="AN13" s="626">
        <v>450</v>
      </c>
      <c r="AO13" s="617" t="s">
        <v>9</v>
      </c>
      <c r="AP13" s="618">
        <v>4</v>
      </c>
      <c r="AQ13" s="617" t="s">
        <v>9</v>
      </c>
      <c r="AR13" s="629">
        <v>9770</v>
      </c>
      <c r="AS13" s="643" t="s">
        <v>3277</v>
      </c>
      <c r="AT13" s="644" t="s">
        <v>3276</v>
      </c>
      <c r="AU13" s="617" t="s">
        <v>3275</v>
      </c>
      <c r="AV13" s="285">
        <v>10530</v>
      </c>
      <c r="AW13" s="241"/>
      <c r="AX13" s="286" t="s">
        <v>3274</v>
      </c>
      <c r="AY13" s="250"/>
      <c r="AZ13" s="394"/>
      <c r="BA13" s="394"/>
      <c r="BB13" s="628"/>
    </row>
    <row r="14" spans="1:54" s="246" customFormat="1" ht="24" customHeight="1">
      <c r="A14" s="648"/>
      <c r="B14" s="635"/>
      <c r="C14" s="640"/>
      <c r="D14" s="287" t="s">
        <v>3208</v>
      </c>
      <c r="E14" s="272"/>
      <c r="F14" s="288">
        <v>59280</v>
      </c>
      <c r="G14" s="289"/>
      <c r="H14" s="401" t="s">
        <v>3273</v>
      </c>
      <c r="I14" s="290">
        <v>570</v>
      </c>
      <c r="J14" s="291"/>
      <c r="K14" s="292" t="s">
        <v>8</v>
      </c>
      <c r="L14" s="617"/>
      <c r="M14" s="623"/>
      <c r="N14" s="617"/>
      <c r="O14" s="639"/>
      <c r="P14" s="401" t="s">
        <v>3273</v>
      </c>
      <c r="Q14" s="290">
        <v>7900</v>
      </c>
      <c r="R14" s="293">
        <v>70</v>
      </c>
      <c r="S14" s="294" t="s">
        <v>3273</v>
      </c>
      <c r="T14" s="295">
        <v>55310</v>
      </c>
      <c r="U14" s="282" t="s">
        <v>3273</v>
      </c>
      <c r="V14" s="296">
        <v>550</v>
      </c>
      <c r="W14" s="297" t="s">
        <v>3273</v>
      </c>
      <c r="X14" s="298">
        <v>47410</v>
      </c>
      <c r="Y14" s="297" t="s">
        <v>9</v>
      </c>
      <c r="Z14" s="296">
        <v>470</v>
      </c>
      <c r="AA14" s="617"/>
      <c r="AB14" s="632"/>
      <c r="AC14" s="617"/>
      <c r="AD14" s="632"/>
      <c r="AE14" s="617"/>
      <c r="AF14" s="632"/>
      <c r="AG14" s="617"/>
      <c r="AH14" s="621"/>
      <c r="AI14" s="617"/>
      <c r="AJ14" s="623"/>
      <c r="AK14" s="617"/>
      <c r="AL14" s="625"/>
      <c r="AM14" s="617"/>
      <c r="AN14" s="627"/>
      <c r="AO14" s="617"/>
      <c r="AP14" s="619"/>
      <c r="AQ14" s="617"/>
      <c r="AR14" s="630"/>
      <c r="AS14" s="643"/>
      <c r="AT14" s="645"/>
      <c r="AU14" s="617"/>
      <c r="AV14" s="299">
        <v>100</v>
      </c>
      <c r="AW14" s="241"/>
      <c r="AX14" s="300">
        <v>0.98</v>
      </c>
      <c r="AY14" s="250"/>
      <c r="AZ14" s="394"/>
      <c r="BA14" s="394"/>
      <c r="BB14" s="628"/>
    </row>
    <row r="15" spans="1:54" s="246" customFormat="1" ht="24" customHeight="1">
      <c r="A15" s="648"/>
      <c r="B15" s="634" t="s">
        <v>3212</v>
      </c>
      <c r="C15" s="636" t="s">
        <v>7</v>
      </c>
      <c r="D15" s="271" t="s">
        <v>3207</v>
      </c>
      <c r="E15" s="272"/>
      <c r="F15" s="273">
        <v>47490</v>
      </c>
      <c r="G15" s="274">
        <v>55390</v>
      </c>
      <c r="H15" s="401" t="s">
        <v>3273</v>
      </c>
      <c r="I15" s="275">
        <v>450</v>
      </c>
      <c r="J15" s="276">
        <v>530</v>
      </c>
      <c r="K15" s="277" t="s">
        <v>8</v>
      </c>
      <c r="L15" s="617" t="s">
        <v>3273</v>
      </c>
      <c r="M15" s="622">
        <v>1930</v>
      </c>
      <c r="N15" s="617" t="s">
        <v>3273</v>
      </c>
      <c r="O15" s="638">
        <v>10</v>
      </c>
      <c r="P15" s="401" t="s">
        <v>3286</v>
      </c>
      <c r="Q15" s="278">
        <v>7900</v>
      </c>
      <c r="R15" s="279">
        <v>70</v>
      </c>
      <c r="S15" s="280"/>
      <c r="T15" s="281"/>
      <c r="U15" s="282"/>
      <c r="V15" s="283"/>
      <c r="W15" s="282"/>
      <c r="X15" s="281" t="s">
        <v>0</v>
      </c>
      <c r="Y15" s="282"/>
      <c r="Z15" s="284"/>
      <c r="AA15" s="633" t="s">
        <v>3273</v>
      </c>
      <c r="AB15" s="631" t="s">
        <v>3297</v>
      </c>
      <c r="AC15" s="617" t="s">
        <v>3286</v>
      </c>
      <c r="AD15" s="631" t="s">
        <v>3296</v>
      </c>
      <c r="AE15" s="617" t="s">
        <v>9</v>
      </c>
      <c r="AF15" s="631">
        <v>7900</v>
      </c>
      <c r="AG15" s="617" t="s">
        <v>3273</v>
      </c>
      <c r="AH15" s="620">
        <v>70</v>
      </c>
      <c r="AI15" s="617" t="s">
        <v>9</v>
      </c>
      <c r="AJ15" s="622">
        <v>1300</v>
      </c>
      <c r="AK15" s="617" t="s">
        <v>3286</v>
      </c>
      <c r="AL15" s="624">
        <v>10</v>
      </c>
      <c r="AM15" s="617" t="s">
        <v>9</v>
      </c>
      <c r="AN15" s="626">
        <v>340</v>
      </c>
      <c r="AO15" s="617" t="s">
        <v>9</v>
      </c>
      <c r="AP15" s="618">
        <v>3</v>
      </c>
      <c r="AQ15" s="617" t="s">
        <v>9</v>
      </c>
      <c r="AR15" s="629">
        <v>7500</v>
      </c>
      <c r="AS15" s="643" t="s">
        <v>3277</v>
      </c>
      <c r="AT15" s="644" t="s">
        <v>3276</v>
      </c>
      <c r="AU15" s="617" t="s">
        <v>3287</v>
      </c>
      <c r="AV15" s="285">
        <v>7900</v>
      </c>
      <c r="AW15" s="241"/>
      <c r="AX15" s="286" t="s">
        <v>3274</v>
      </c>
      <c r="AY15" s="250"/>
      <c r="AZ15" s="394"/>
      <c r="BA15" s="394"/>
      <c r="BB15" s="628"/>
    </row>
    <row r="16" spans="1:54" s="246" customFormat="1" ht="24" customHeight="1">
      <c r="A16" s="648"/>
      <c r="B16" s="635"/>
      <c r="C16" s="640"/>
      <c r="D16" s="287" t="s">
        <v>3208</v>
      </c>
      <c r="E16" s="272"/>
      <c r="F16" s="288">
        <v>55390</v>
      </c>
      <c r="G16" s="289"/>
      <c r="H16" s="401" t="s">
        <v>3286</v>
      </c>
      <c r="I16" s="290">
        <v>530</v>
      </c>
      <c r="J16" s="291"/>
      <c r="K16" s="292" t="s">
        <v>8</v>
      </c>
      <c r="L16" s="617"/>
      <c r="M16" s="623"/>
      <c r="N16" s="617"/>
      <c r="O16" s="639"/>
      <c r="P16" s="401" t="s">
        <v>3286</v>
      </c>
      <c r="Q16" s="290">
        <v>7900</v>
      </c>
      <c r="R16" s="293">
        <v>70</v>
      </c>
      <c r="S16" s="294" t="s">
        <v>3273</v>
      </c>
      <c r="T16" s="295">
        <v>55310</v>
      </c>
      <c r="U16" s="282" t="s">
        <v>3286</v>
      </c>
      <c r="V16" s="296">
        <v>550</v>
      </c>
      <c r="W16" s="297" t="s">
        <v>3273</v>
      </c>
      <c r="X16" s="298">
        <v>47410</v>
      </c>
      <c r="Y16" s="297" t="s">
        <v>9</v>
      </c>
      <c r="Z16" s="296">
        <v>470</v>
      </c>
      <c r="AA16" s="617"/>
      <c r="AB16" s="632"/>
      <c r="AC16" s="617"/>
      <c r="AD16" s="632"/>
      <c r="AE16" s="617"/>
      <c r="AF16" s="632"/>
      <c r="AG16" s="617"/>
      <c r="AH16" s="621"/>
      <c r="AI16" s="617"/>
      <c r="AJ16" s="623"/>
      <c r="AK16" s="617"/>
      <c r="AL16" s="625"/>
      <c r="AM16" s="617"/>
      <c r="AN16" s="627"/>
      <c r="AO16" s="617"/>
      <c r="AP16" s="619"/>
      <c r="AQ16" s="617"/>
      <c r="AR16" s="630"/>
      <c r="AS16" s="643"/>
      <c r="AT16" s="645"/>
      <c r="AU16" s="617"/>
      <c r="AV16" s="299">
        <v>70</v>
      </c>
      <c r="AW16" s="241"/>
      <c r="AX16" s="300">
        <v>0.89</v>
      </c>
      <c r="AY16" s="250"/>
      <c r="AZ16" s="394"/>
      <c r="BA16" s="394"/>
      <c r="BB16" s="628"/>
    </row>
    <row r="17" spans="1:54" s="246" customFormat="1" ht="24" customHeight="1">
      <c r="A17" s="648"/>
      <c r="B17" s="634" t="s">
        <v>3213</v>
      </c>
      <c r="C17" s="636" t="s">
        <v>7</v>
      </c>
      <c r="D17" s="271" t="s">
        <v>3207</v>
      </c>
      <c r="E17" s="272"/>
      <c r="F17" s="273">
        <v>42060</v>
      </c>
      <c r="G17" s="274">
        <v>49960</v>
      </c>
      <c r="H17" s="401" t="s">
        <v>3286</v>
      </c>
      <c r="I17" s="275">
        <v>400</v>
      </c>
      <c r="J17" s="276">
        <v>480</v>
      </c>
      <c r="K17" s="277" t="s">
        <v>8</v>
      </c>
      <c r="L17" s="617" t="s">
        <v>3286</v>
      </c>
      <c r="M17" s="622">
        <v>1540</v>
      </c>
      <c r="N17" s="617" t="s">
        <v>3286</v>
      </c>
      <c r="O17" s="638">
        <v>10</v>
      </c>
      <c r="P17" s="401" t="s">
        <v>3273</v>
      </c>
      <c r="Q17" s="278">
        <v>7900</v>
      </c>
      <c r="R17" s="279">
        <v>70</v>
      </c>
      <c r="S17" s="280"/>
      <c r="T17" s="281"/>
      <c r="U17" s="282"/>
      <c r="V17" s="283"/>
      <c r="W17" s="282"/>
      <c r="X17" s="281" t="s">
        <v>0</v>
      </c>
      <c r="Y17" s="282"/>
      <c r="Z17" s="284"/>
      <c r="AA17" s="633" t="s">
        <v>3273</v>
      </c>
      <c r="AB17" s="631" t="s">
        <v>3296</v>
      </c>
      <c r="AC17" s="617" t="s">
        <v>3273</v>
      </c>
      <c r="AD17" s="631" t="s">
        <v>3296</v>
      </c>
      <c r="AE17" s="617" t="s">
        <v>9</v>
      </c>
      <c r="AF17" s="631">
        <v>6320</v>
      </c>
      <c r="AG17" s="617" t="s">
        <v>3273</v>
      </c>
      <c r="AH17" s="620">
        <v>60</v>
      </c>
      <c r="AI17" s="617" t="s">
        <v>9</v>
      </c>
      <c r="AJ17" s="622">
        <v>1040</v>
      </c>
      <c r="AK17" s="617" t="s">
        <v>3273</v>
      </c>
      <c r="AL17" s="624">
        <v>10</v>
      </c>
      <c r="AM17" s="617" t="s">
        <v>9</v>
      </c>
      <c r="AN17" s="626">
        <v>300</v>
      </c>
      <c r="AO17" s="617" t="s">
        <v>9</v>
      </c>
      <c r="AP17" s="618">
        <v>3</v>
      </c>
      <c r="AQ17" s="617" t="s">
        <v>9</v>
      </c>
      <c r="AR17" s="629">
        <v>6130</v>
      </c>
      <c r="AS17" s="643" t="s">
        <v>3288</v>
      </c>
      <c r="AT17" s="644" t="s">
        <v>3276</v>
      </c>
      <c r="AU17" s="617" t="s">
        <v>3275</v>
      </c>
      <c r="AV17" s="285">
        <v>6320</v>
      </c>
      <c r="AW17" s="241"/>
      <c r="AX17" s="286" t="s">
        <v>3274</v>
      </c>
      <c r="AY17" s="250"/>
      <c r="AZ17" s="394"/>
      <c r="BA17" s="394"/>
      <c r="BB17" s="628"/>
    </row>
    <row r="18" spans="1:54" s="246" customFormat="1" ht="24" customHeight="1">
      <c r="A18" s="648"/>
      <c r="B18" s="635"/>
      <c r="C18" s="640"/>
      <c r="D18" s="287" t="s">
        <v>3208</v>
      </c>
      <c r="E18" s="272"/>
      <c r="F18" s="288">
        <v>49960</v>
      </c>
      <c r="G18" s="289"/>
      <c r="H18" s="401" t="s">
        <v>3286</v>
      </c>
      <c r="I18" s="290">
        <v>480</v>
      </c>
      <c r="J18" s="291"/>
      <c r="K18" s="292" t="s">
        <v>8</v>
      </c>
      <c r="L18" s="617"/>
      <c r="M18" s="623"/>
      <c r="N18" s="617"/>
      <c r="O18" s="639"/>
      <c r="P18" s="401" t="s">
        <v>3273</v>
      </c>
      <c r="Q18" s="290">
        <v>7900</v>
      </c>
      <c r="R18" s="293">
        <v>70</v>
      </c>
      <c r="S18" s="294" t="s">
        <v>3286</v>
      </c>
      <c r="T18" s="295">
        <v>55310</v>
      </c>
      <c r="U18" s="282" t="s">
        <v>3273</v>
      </c>
      <c r="V18" s="296">
        <v>550</v>
      </c>
      <c r="W18" s="297" t="s">
        <v>3273</v>
      </c>
      <c r="X18" s="298">
        <v>47410</v>
      </c>
      <c r="Y18" s="297" t="s">
        <v>9</v>
      </c>
      <c r="Z18" s="296">
        <v>470</v>
      </c>
      <c r="AA18" s="617"/>
      <c r="AB18" s="632"/>
      <c r="AC18" s="617"/>
      <c r="AD18" s="632"/>
      <c r="AE18" s="617"/>
      <c r="AF18" s="632"/>
      <c r="AG18" s="617"/>
      <c r="AH18" s="621"/>
      <c r="AI18" s="617"/>
      <c r="AJ18" s="623"/>
      <c r="AK18" s="617"/>
      <c r="AL18" s="625"/>
      <c r="AM18" s="617"/>
      <c r="AN18" s="627"/>
      <c r="AO18" s="617"/>
      <c r="AP18" s="619"/>
      <c r="AQ18" s="617"/>
      <c r="AR18" s="630"/>
      <c r="AS18" s="643"/>
      <c r="AT18" s="645"/>
      <c r="AU18" s="617"/>
      <c r="AV18" s="299">
        <v>60</v>
      </c>
      <c r="AX18" s="300">
        <v>0.91</v>
      </c>
      <c r="AY18" s="301"/>
      <c r="AZ18" s="394"/>
      <c r="BA18" s="394"/>
      <c r="BB18" s="628"/>
    </row>
    <row r="19" spans="1:54" s="302" customFormat="1" ht="24" customHeight="1">
      <c r="A19" s="648"/>
      <c r="B19" s="634" t="s">
        <v>3214</v>
      </c>
      <c r="C19" s="636" t="s">
        <v>7</v>
      </c>
      <c r="D19" s="271" t="s">
        <v>3207</v>
      </c>
      <c r="E19" s="272"/>
      <c r="F19" s="273">
        <v>38400</v>
      </c>
      <c r="G19" s="274">
        <v>46300</v>
      </c>
      <c r="H19" s="401" t="s">
        <v>3286</v>
      </c>
      <c r="I19" s="275">
        <v>360</v>
      </c>
      <c r="J19" s="276">
        <v>440</v>
      </c>
      <c r="K19" s="277" t="s">
        <v>8</v>
      </c>
      <c r="L19" s="617" t="s">
        <v>3286</v>
      </c>
      <c r="M19" s="622">
        <v>1290</v>
      </c>
      <c r="N19" s="617" t="s">
        <v>3273</v>
      </c>
      <c r="O19" s="638">
        <v>10</v>
      </c>
      <c r="P19" s="401" t="s">
        <v>3286</v>
      </c>
      <c r="Q19" s="278">
        <v>7900</v>
      </c>
      <c r="R19" s="279">
        <v>70</v>
      </c>
      <c r="S19" s="280"/>
      <c r="T19" s="281"/>
      <c r="U19" s="282"/>
      <c r="V19" s="283"/>
      <c r="W19" s="282"/>
      <c r="X19" s="281" t="s">
        <v>0</v>
      </c>
      <c r="Y19" s="282"/>
      <c r="Z19" s="284"/>
      <c r="AA19" s="633" t="s">
        <v>3286</v>
      </c>
      <c r="AB19" s="631" t="s">
        <v>3296</v>
      </c>
      <c r="AC19" s="617" t="s">
        <v>3273</v>
      </c>
      <c r="AD19" s="631" t="s">
        <v>3296</v>
      </c>
      <c r="AE19" s="617" t="s">
        <v>9</v>
      </c>
      <c r="AF19" s="631">
        <v>5260</v>
      </c>
      <c r="AG19" s="617" t="s">
        <v>3273</v>
      </c>
      <c r="AH19" s="620">
        <v>50</v>
      </c>
      <c r="AI19" s="617" t="s">
        <v>9</v>
      </c>
      <c r="AJ19" s="622">
        <v>860</v>
      </c>
      <c r="AK19" s="617" t="s">
        <v>3286</v>
      </c>
      <c r="AL19" s="624">
        <v>8</v>
      </c>
      <c r="AM19" s="617" t="s">
        <v>9</v>
      </c>
      <c r="AN19" s="626">
        <v>270</v>
      </c>
      <c r="AO19" s="617" t="s">
        <v>9</v>
      </c>
      <c r="AP19" s="618">
        <v>2</v>
      </c>
      <c r="AQ19" s="617" t="s">
        <v>9</v>
      </c>
      <c r="AR19" s="629">
        <v>5220</v>
      </c>
      <c r="AS19" s="643" t="s">
        <v>3277</v>
      </c>
      <c r="AT19" s="644" t="s">
        <v>3289</v>
      </c>
      <c r="AU19" s="617" t="s">
        <v>3275</v>
      </c>
      <c r="AV19" s="285">
        <v>5260</v>
      </c>
      <c r="AW19" s="237"/>
      <c r="AX19" s="286" t="s">
        <v>3274</v>
      </c>
      <c r="AY19" s="399"/>
      <c r="AZ19" s="394"/>
      <c r="BA19" s="394"/>
      <c r="BB19" s="628"/>
    </row>
    <row r="20" spans="1:54" s="302" customFormat="1" ht="24" customHeight="1">
      <c r="A20" s="648"/>
      <c r="B20" s="635"/>
      <c r="C20" s="640"/>
      <c r="D20" s="287" t="s">
        <v>3208</v>
      </c>
      <c r="E20" s="272"/>
      <c r="F20" s="288">
        <v>46300</v>
      </c>
      <c r="G20" s="289"/>
      <c r="H20" s="401" t="s">
        <v>3273</v>
      </c>
      <c r="I20" s="290">
        <v>440</v>
      </c>
      <c r="J20" s="291"/>
      <c r="K20" s="292" t="s">
        <v>8</v>
      </c>
      <c r="L20" s="617"/>
      <c r="M20" s="623"/>
      <c r="N20" s="617"/>
      <c r="O20" s="639"/>
      <c r="P20" s="401" t="s">
        <v>3273</v>
      </c>
      <c r="Q20" s="290">
        <v>7900</v>
      </c>
      <c r="R20" s="293">
        <v>70</v>
      </c>
      <c r="S20" s="294" t="s">
        <v>3273</v>
      </c>
      <c r="T20" s="295">
        <v>55310</v>
      </c>
      <c r="U20" s="282" t="s">
        <v>3273</v>
      </c>
      <c r="V20" s="296">
        <v>550</v>
      </c>
      <c r="W20" s="297" t="s">
        <v>3273</v>
      </c>
      <c r="X20" s="298">
        <v>47410</v>
      </c>
      <c r="Y20" s="297" t="s">
        <v>9</v>
      </c>
      <c r="Z20" s="296">
        <v>470</v>
      </c>
      <c r="AA20" s="617"/>
      <c r="AB20" s="632"/>
      <c r="AC20" s="617"/>
      <c r="AD20" s="632"/>
      <c r="AE20" s="617"/>
      <c r="AF20" s="632"/>
      <c r="AG20" s="617"/>
      <c r="AH20" s="621"/>
      <c r="AI20" s="617"/>
      <c r="AJ20" s="623"/>
      <c r="AK20" s="617"/>
      <c r="AL20" s="625"/>
      <c r="AM20" s="617"/>
      <c r="AN20" s="627"/>
      <c r="AO20" s="617"/>
      <c r="AP20" s="619"/>
      <c r="AQ20" s="617"/>
      <c r="AR20" s="630"/>
      <c r="AS20" s="643"/>
      <c r="AT20" s="645"/>
      <c r="AU20" s="617"/>
      <c r="AV20" s="299">
        <v>50</v>
      </c>
      <c r="AW20" s="237"/>
      <c r="AX20" s="300">
        <v>0.88</v>
      </c>
      <c r="AY20" s="399"/>
      <c r="AZ20" s="394"/>
      <c r="BA20" s="394"/>
      <c r="BB20" s="628"/>
    </row>
    <row r="21" spans="1:54" s="302" customFormat="1" ht="24" customHeight="1">
      <c r="A21" s="648"/>
      <c r="B21" s="634" t="s">
        <v>3215</v>
      </c>
      <c r="C21" s="636" t="s">
        <v>7</v>
      </c>
      <c r="D21" s="271" t="s">
        <v>3207</v>
      </c>
      <c r="E21" s="272"/>
      <c r="F21" s="273">
        <v>35790</v>
      </c>
      <c r="G21" s="274">
        <v>43690</v>
      </c>
      <c r="H21" s="401" t="s">
        <v>3273</v>
      </c>
      <c r="I21" s="275">
        <v>340</v>
      </c>
      <c r="J21" s="276">
        <v>410</v>
      </c>
      <c r="K21" s="277" t="s">
        <v>8</v>
      </c>
      <c r="L21" s="617" t="s">
        <v>3286</v>
      </c>
      <c r="M21" s="622">
        <v>1100</v>
      </c>
      <c r="N21" s="617" t="s">
        <v>3273</v>
      </c>
      <c r="O21" s="638">
        <v>10</v>
      </c>
      <c r="P21" s="401" t="s">
        <v>3273</v>
      </c>
      <c r="Q21" s="278">
        <v>7900</v>
      </c>
      <c r="R21" s="279">
        <v>70</v>
      </c>
      <c r="S21" s="280"/>
      <c r="T21" s="281"/>
      <c r="U21" s="282"/>
      <c r="V21" s="283"/>
      <c r="W21" s="282"/>
      <c r="X21" s="281" t="s">
        <v>0</v>
      </c>
      <c r="Y21" s="282"/>
      <c r="Z21" s="284"/>
      <c r="AA21" s="633" t="s">
        <v>3273</v>
      </c>
      <c r="AB21" s="631" t="s">
        <v>3296</v>
      </c>
      <c r="AC21" s="617" t="s">
        <v>3286</v>
      </c>
      <c r="AD21" s="631" t="s">
        <v>3296</v>
      </c>
      <c r="AE21" s="617" t="s">
        <v>9</v>
      </c>
      <c r="AF21" s="631">
        <v>4510</v>
      </c>
      <c r="AG21" s="617" t="s">
        <v>3273</v>
      </c>
      <c r="AH21" s="620">
        <v>40</v>
      </c>
      <c r="AI21" s="617" t="s">
        <v>9</v>
      </c>
      <c r="AJ21" s="622">
        <v>740</v>
      </c>
      <c r="AK21" s="617" t="s">
        <v>3273</v>
      </c>
      <c r="AL21" s="624">
        <v>7</v>
      </c>
      <c r="AM21" s="617" t="s">
        <v>9</v>
      </c>
      <c r="AN21" s="626">
        <v>250</v>
      </c>
      <c r="AO21" s="617" t="s">
        <v>9</v>
      </c>
      <c r="AP21" s="618">
        <v>2</v>
      </c>
      <c r="AQ21" s="617" t="s">
        <v>9</v>
      </c>
      <c r="AR21" s="629">
        <v>4660</v>
      </c>
      <c r="AS21" s="643" t="s">
        <v>3277</v>
      </c>
      <c r="AT21" s="644" t="s">
        <v>3276</v>
      </c>
      <c r="AU21" s="617" t="s">
        <v>3287</v>
      </c>
      <c r="AV21" s="285">
        <v>4510</v>
      </c>
      <c r="AW21" s="237"/>
      <c r="AX21" s="286" t="s">
        <v>3274</v>
      </c>
      <c r="AY21" s="399"/>
      <c r="AZ21" s="394"/>
      <c r="BA21" s="394"/>
      <c r="BB21" s="628"/>
    </row>
    <row r="22" spans="1:54" s="302" customFormat="1" ht="24" customHeight="1">
      <c r="A22" s="648"/>
      <c r="B22" s="635"/>
      <c r="C22" s="640"/>
      <c r="D22" s="287" t="s">
        <v>3208</v>
      </c>
      <c r="E22" s="272"/>
      <c r="F22" s="288">
        <v>43690</v>
      </c>
      <c r="G22" s="289"/>
      <c r="H22" s="401" t="s">
        <v>3286</v>
      </c>
      <c r="I22" s="290">
        <v>410</v>
      </c>
      <c r="J22" s="291"/>
      <c r="K22" s="292" t="s">
        <v>8</v>
      </c>
      <c r="L22" s="617"/>
      <c r="M22" s="623"/>
      <c r="N22" s="617"/>
      <c r="O22" s="639"/>
      <c r="P22" s="401" t="s">
        <v>3273</v>
      </c>
      <c r="Q22" s="290">
        <v>7900</v>
      </c>
      <c r="R22" s="293">
        <v>70</v>
      </c>
      <c r="S22" s="294" t="s">
        <v>3273</v>
      </c>
      <c r="T22" s="295">
        <v>55310</v>
      </c>
      <c r="U22" s="282" t="s">
        <v>3273</v>
      </c>
      <c r="V22" s="296">
        <v>550</v>
      </c>
      <c r="W22" s="297" t="s">
        <v>3273</v>
      </c>
      <c r="X22" s="298">
        <v>47410</v>
      </c>
      <c r="Y22" s="297" t="s">
        <v>9</v>
      </c>
      <c r="Z22" s="296">
        <v>470</v>
      </c>
      <c r="AA22" s="617"/>
      <c r="AB22" s="632"/>
      <c r="AC22" s="617"/>
      <c r="AD22" s="632"/>
      <c r="AE22" s="617"/>
      <c r="AF22" s="632"/>
      <c r="AG22" s="617"/>
      <c r="AH22" s="621"/>
      <c r="AI22" s="617"/>
      <c r="AJ22" s="623"/>
      <c r="AK22" s="617"/>
      <c r="AL22" s="625"/>
      <c r="AM22" s="617"/>
      <c r="AN22" s="627"/>
      <c r="AO22" s="617"/>
      <c r="AP22" s="619"/>
      <c r="AQ22" s="617"/>
      <c r="AR22" s="630"/>
      <c r="AS22" s="643"/>
      <c r="AT22" s="645"/>
      <c r="AU22" s="617"/>
      <c r="AV22" s="299">
        <v>40</v>
      </c>
      <c r="AW22" s="237"/>
      <c r="AX22" s="300">
        <v>0.9</v>
      </c>
      <c r="AY22" s="399"/>
      <c r="AZ22" s="394"/>
      <c r="BA22" s="394"/>
      <c r="BB22" s="628"/>
    </row>
    <row r="23" spans="1:54" s="302" customFormat="1" ht="24" customHeight="1">
      <c r="A23" s="648"/>
      <c r="B23" s="634" t="s">
        <v>3216</v>
      </c>
      <c r="C23" s="636" t="s">
        <v>7</v>
      </c>
      <c r="D23" s="271" t="s">
        <v>3207</v>
      </c>
      <c r="E23" s="272"/>
      <c r="F23" s="273">
        <v>33860</v>
      </c>
      <c r="G23" s="274">
        <v>41760</v>
      </c>
      <c r="H23" s="401" t="s">
        <v>3273</v>
      </c>
      <c r="I23" s="275">
        <v>320</v>
      </c>
      <c r="J23" s="276">
        <v>390</v>
      </c>
      <c r="K23" s="277" t="s">
        <v>8</v>
      </c>
      <c r="L23" s="617" t="s">
        <v>3286</v>
      </c>
      <c r="M23" s="622">
        <v>960</v>
      </c>
      <c r="N23" s="617" t="s">
        <v>3273</v>
      </c>
      <c r="O23" s="638">
        <v>9</v>
      </c>
      <c r="P23" s="401" t="s">
        <v>3286</v>
      </c>
      <c r="Q23" s="278">
        <v>7900</v>
      </c>
      <c r="R23" s="279">
        <v>70</v>
      </c>
      <c r="S23" s="280"/>
      <c r="T23" s="281"/>
      <c r="U23" s="282"/>
      <c r="V23" s="283"/>
      <c r="W23" s="282"/>
      <c r="X23" s="281" t="s">
        <v>0</v>
      </c>
      <c r="Y23" s="282"/>
      <c r="Z23" s="284"/>
      <c r="AA23" s="633" t="s">
        <v>3273</v>
      </c>
      <c r="AB23" s="631" t="s">
        <v>3297</v>
      </c>
      <c r="AC23" s="617" t="s">
        <v>3273</v>
      </c>
      <c r="AD23" s="631" t="s">
        <v>3296</v>
      </c>
      <c r="AE23" s="617" t="s">
        <v>9</v>
      </c>
      <c r="AF23" s="631">
        <v>3950</v>
      </c>
      <c r="AG23" s="617" t="s">
        <v>3273</v>
      </c>
      <c r="AH23" s="620">
        <v>30</v>
      </c>
      <c r="AI23" s="617" t="s">
        <v>9</v>
      </c>
      <c r="AJ23" s="622">
        <v>650</v>
      </c>
      <c r="AK23" s="617" t="s">
        <v>3273</v>
      </c>
      <c r="AL23" s="624">
        <v>6</v>
      </c>
      <c r="AM23" s="617" t="s">
        <v>9</v>
      </c>
      <c r="AN23" s="626">
        <v>230</v>
      </c>
      <c r="AO23" s="617" t="s">
        <v>9</v>
      </c>
      <c r="AP23" s="618">
        <v>2</v>
      </c>
      <c r="AQ23" s="617" t="s">
        <v>9</v>
      </c>
      <c r="AR23" s="629">
        <v>4250</v>
      </c>
      <c r="AS23" s="643" t="s">
        <v>3288</v>
      </c>
      <c r="AT23" s="644" t="s">
        <v>3276</v>
      </c>
      <c r="AU23" s="617" t="s">
        <v>3275</v>
      </c>
      <c r="AV23" s="285">
        <v>3950</v>
      </c>
      <c r="AW23" s="237"/>
      <c r="AX23" s="286" t="s">
        <v>3274</v>
      </c>
      <c r="AY23" s="399"/>
      <c r="AZ23" s="394"/>
      <c r="BA23" s="394"/>
      <c r="BB23" s="628"/>
    </row>
    <row r="24" spans="1:54" s="302" customFormat="1" ht="24" customHeight="1">
      <c r="A24" s="648"/>
      <c r="B24" s="635"/>
      <c r="C24" s="640"/>
      <c r="D24" s="287" t="s">
        <v>3208</v>
      </c>
      <c r="E24" s="272"/>
      <c r="F24" s="288">
        <v>41760</v>
      </c>
      <c r="G24" s="289"/>
      <c r="H24" s="401" t="s">
        <v>3273</v>
      </c>
      <c r="I24" s="290">
        <v>390</v>
      </c>
      <c r="J24" s="291"/>
      <c r="K24" s="292" t="s">
        <v>8</v>
      </c>
      <c r="L24" s="617"/>
      <c r="M24" s="623"/>
      <c r="N24" s="617"/>
      <c r="O24" s="639"/>
      <c r="P24" s="401" t="s">
        <v>3273</v>
      </c>
      <c r="Q24" s="290">
        <v>7900</v>
      </c>
      <c r="R24" s="293">
        <v>70</v>
      </c>
      <c r="S24" s="294" t="s">
        <v>3286</v>
      </c>
      <c r="T24" s="295">
        <v>55310</v>
      </c>
      <c r="U24" s="282" t="s">
        <v>3286</v>
      </c>
      <c r="V24" s="296">
        <v>550</v>
      </c>
      <c r="W24" s="297" t="s">
        <v>3273</v>
      </c>
      <c r="X24" s="298">
        <v>47410</v>
      </c>
      <c r="Y24" s="297" t="s">
        <v>9</v>
      </c>
      <c r="Z24" s="296">
        <v>470</v>
      </c>
      <c r="AA24" s="617"/>
      <c r="AB24" s="632"/>
      <c r="AC24" s="617"/>
      <c r="AD24" s="632"/>
      <c r="AE24" s="617"/>
      <c r="AF24" s="632"/>
      <c r="AG24" s="617"/>
      <c r="AH24" s="621"/>
      <c r="AI24" s="617"/>
      <c r="AJ24" s="623"/>
      <c r="AK24" s="617"/>
      <c r="AL24" s="625"/>
      <c r="AM24" s="617"/>
      <c r="AN24" s="627"/>
      <c r="AO24" s="617"/>
      <c r="AP24" s="619"/>
      <c r="AQ24" s="617"/>
      <c r="AR24" s="630"/>
      <c r="AS24" s="643"/>
      <c r="AT24" s="645"/>
      <c r="AU24" s="617"/>
      <c r="AV24" s="299">
        <v>40</v>
      </c>
      <c r="AW24" s="237"/>
      <c r="AX24" s="300">
        <v>0.92</v>
      </c>
      <c r="AY24" s="399"/>
      <c r="AZ24" s="394"/>
      <c r="BA24" s="394"/>
      <c r="BB24" s="628"/>
    </row>
    <row r="25" spans="1:54" s="302" customFormat="1" ht="24" customHeight="1">
      <c r="A25" s="648"/>
      <c r="B25" s="634" t="s">
        <v>3217</v>
      </c>
      <c r="C25" s="636" t="s">
        <v>7</v>
      </c>
      <c r="D25" s="271" t="s">
        <v>3207</v>
      </c>
      <c r="E25" s="272"/>
      <c r="F25" s="273">
        <v>32330</v>
      </c>
      <c r="G25" s="274">
        <v>40230</v>
      </c>
      <c r="H25" s="401" t="s">
        <v>3286</v>
      </c>
      <c r="I25" s="275">
        <v>300</v>
      </c>
      <c r="J25" s="276">
        <v>380</v>
      </c>
      <c r="K25" s="277" t="s">
        <v>8</v>
      </c>
      <c r="L25" s="617" t="s">
        <v>3273</v>
      </c>
      <c r="M25" s="622">
        <v>860</v>
      </c>
      <c r="N25" s="617" t="s">
        <v>3286</v>
      </c>
      <c r="O25" s="638">
        <v>8</v>
      </c>
      <c r="P25" s="401" t="s">
        <v>3286</v>
      </c>
      <c r="Q25" s="278">
        <v>7900</v>
      </c>
      <c r="R25" s="279">
        <v>70</v>
      </c>
      <c r="S25" s="280"/>
      <c r="T25" s="281"/>
      <c r="U25" s="282"/>
      <c r="V25" s="283"/>
      <c r="W25" s="282"/>
      <c r="X25" s="281" t="s">
        <v>0</v>
      </c>
      <c r="Y25" s="282"/>
      <c r="Z25" s="284"/>
      <c r="AA25" s="633" t="s">
        <v>3286</v>
      </c>
      <c r="AB25" s="641">
        <v>640</v>
      </c>
      <c r="AC25" s="617" t="s">
        <v>3273</v>
      </c>
      <c r="AD25" s="638">
        <v>6</v>
      </c>
      <c r="AE25" s="617" t="s">
        <v>9</v>
      </c>
      <c r="AF25" s="631">
        <v>3510</v>
      </c>
      <c r="AG25" s="617" t="s">
        <v>3273</v>
      </c>
      <c r="AH25" s="620">
        <v>30</v>
      </c>
      <c r="AI25" s="617" t="s">
        <v>9</v>
      </c>
      <c r="AJ25" s="622">
        <v>570</v>
      </c>
      <c r="AK25" s="617" t="s">
        <v>3273</v>
      </c>
      <c r="AL25" s="624">
        <v>5</v>
      </c>
      <c r="AM25" s="617" t="s">
        <v>9</v>
      </c>
      <c r="AN25" s="626">
        <v>220</v>
      </c>
      <c r="AO25" s="617" t="s">
        <v>9</v>
      </c>
      <c r="AP25" s="618">
        <v>2</v>
      </c>
      <c r="AQ25" s="617" t="s">
        <v>9</v>
      </c>
      <c r="AR25" s="629">
        <v>3920</v>
      </c>
      <c r="AS25" s="643" t="s">
        <v>3277</v>
      </c>
      <c r="AT25" s="644" t="s">
        <v>3276</v>
      </c>
      <c r="AU25" s="617" t="s">
        <v>3275</v>
      </c>
      <c r="AV25" s="285">
        <v>3510</v>
      </c>
      <c r="AW25" s="237"/>
      <c r="AX25" s="286" t="s">
        <v>3274</v>
      </c>
      <c r="AY25" s="399"/>
      <c r="AZ25" s="394"/>
      <c r="BA25" s="394"/>
      <c r="BB25" s="628"/>
    </row>
    <row r="26" spans="1:54" s="302" customFormat="1" ht="24" customHeight="1">
      <c r="A26" s="648"/>
      <c r="B26" s="635"/>
      <c r="C26" s="640"/>
      <c r="D26" s="287" t="s">
        <v>3208</v>
      </c>
      <c r="E26" s="272"/>
      <c r="F26" s="288">
        <v>40230</v>
      </c>
      <c r="G26" s="289"/>
      <c r="H26" s="401" t="s">
        <v>3273</v>
      </c>
      <c r="I26" s="290">
        <v>380</v>
      </c>
      <c r="J26" s="291"/>
      <c r="K26" s="292" t="s">
        <v>8</v>
      </c>
      <c r="L26" s="617"/>
      <c r="M26" s="623"/>
      <c r="N26" s="617"/>
      <c r="O26" s="639"/>
      <c r="P26" s="401" t="s">
        <v>3286</v>
      </c>
      <c r="Q26" s="290">
        <v>7900</v>
      </c>
      <c r="R26" s="293">
        <v>70</v>
      </c>
      <c r="S26" s="294" t="s">
        <v>3273</v>
      </c>
      <c r="T26" s="295">
        <v>55310</v>
      </c>
      <c r="U26" s="282" t="s">
        <v>3273</v>
      </c>
      <c r="V26" s="296">
        <v>550</v>
      </c>
      <c r="W26" s="297" t="s">
        <v>3286</v>
      </c>
      <c r="X26" s="298">
        <v>47410</v>
      </c>
      <c r="Y26" s="297" t="s">
        <v>9</v>
      </c>
      <c r="Z26" s="296">
        <v>470</v>
      </c>
      <c r="AA26" s="617"/>
      <c r="AB26" s="642"/>
      <c r="AC26" s="617"/>
      <c r="AD26" s="639"/>
      <c r="AE26" s="617"/>
      <c r="AF26" s="632"/>
      <c r="AG26" s="617"/>
      <c r="AH26" s="621"/>
      <c r="AI26" s="617"/>
      <c r="AJ26" s="623"/>
      <c r="AK26" s="617"/>
      <c r="AL26" s="625"/>
      <c r="AM26" s="617"/>
      <c r="AN26" s="627"/>
      <c r="AO26" s="617"/>
      <c r="AP26" s="619"/>
      <c r="AQ26" s="617"/>
      <c r="AR26" s="630"/>
      <c r="AS26" s="643"/>
      <c r="AT26" s="645"/>
      <c r="AU26" s="617"/>
      <c r="AV26" s="299">
        <v>30</v>
      </c>
      <c r="AW26" s="237"/>
      <c r="AX26" s="300">
        <v>0.94</v>
      </c>
      <c r="AY26" s="399"/>
      <c r="AZ26" s="394"/>
      <c r="BA26" s="394"/>
      <c r="BB26" s="628"/>
    </row>
    <row r="27" spans="1:54" s="302" customFormat="1" ht="24" customHeight="1">
      <c r="A27" s="648"/>
      <c r="B27" s="634" t="s">
        <v>3218</v>
      </c>
      <c r="C27" s="636" t="s">
        <v>7</v>
      </c>
      <c r="D27" s="271" t="s">
        <v>3207</v>
      </c>
      <c r="E27" s="272"/>
      <c r="F27" s="273">
        <v>31130</v>
      </c>
      <c r="G27" s="274">
        <v>39030</v>
      </c>
      <c r="H27" s="401" t="s">
        <v>3273</v>
      </c>
      <c r="I27" s="275">
        <v>290</v>
      </c>
      <c r="J27" s="276">
        <v>370</v>
      </c>
      <c r="K27" s="277" t="s">
        <v>8</v>
      </c>
      <c r="L27" s="617" t="s">
        <v>3273</v>
      </c>
      <c r="M27" s="622">
        <v>770</v>
      </c>
      <c r="N27" s="617" t="s">
        <v>3273</v>
      </c>
      <c r="O27" s="638">
        <v>7</v>
      </c>
      <c r="P27" s="401" t="s">
        <v>3286</v>
      </c>
      <c r="Q27" s="278">
        <v>7900</v>
      </c>
      <c r="R27" s="279">
        <v>70</v>
      </c>
      <c r="S27" s="280"/>
      <c r="T27" s="281"/>
      <c r="U27" s="282"/>
      <c r="V27" s="283"/>
      <c r="W27" s="282"/>
      <c r="X27" s="281" t="s">
        <v>0</v>
      </c>
      <c r="Y27" s="282"/>
      <c r="Z27" s="284"/>
      <c r="AA27" s="633" t="s">
        <v>3286</v>
      </c>
      <c r="AB27" s="641">
        <v>570</v>
      </c>
      <c r="AC27" s="617" t="s">
        <v>3286</v>
      </c>
      <c r="AD27" s="638">
        <v>5</v>
      </c>
      <c r="AE27" s="617" t="s">
        <v>9</v>
      </c>
      <c r="AF27" s="631">
        <v>3160</v>
      </c>
      <c r="AG27" s="617" t="s">
        <v>3273</v>
      </c>
      <c r="AH27" s="620">
        <v>30</v>
      </c>
      <c r="AI27" s="617" t="s">
        <v>9</v>
      </c>
      <c r="AJ27" s="622">
        <v>520</v>
      </c>
      <c r="AK27" s="617" t="s">
        <v>3273</v>
      </c>
      <c r="AL27" s="624">
        <v>5</v>
      </c>
      <c r="AM27" s="617" t="s">
        <v>9</v>
      </c>
      <c r="AN27" s="626">
        <v>210</v>
      </c>
      <c r="AO27" s="617" t="s">
        <v>9</v>
      </c>
      <c r="AP27" s="618">
        <v>2</v>
      </c>
      <c r="AQ27" s="617" t="s">
        <v>9</v>
      </c>
      <c r="AR27" s="629">
        <v>3660</v>
      </c>
      <c r="AS27" s="643" t="s">
        <v>3288</v>
      </c>
      <c r="AT27" s="644" t="s">
        <v>3276</v>
      </c>
      <c r="AU27" s="617" t="s">
        <v>3275</v>
      </c>
      <c r="AV27" s="285">
        <v>3160</v>
      </c>
      <c r="AW27" s="237"/>
      <c r="AX27" s="286" t="s">
        <v>3274</v>
      </c>
      <c r="AY27" s="399"/>
      <c r="AZ27" s="394"/>
      <c r="BA27" s="394"/>
      <c r="BB27" s="628"/>
    </row>
    <row r="28" spans="1:54" s="302" customFormat="1" ht="24" customHeight="1">
      <c r="A28" s="648"/>
      <c r="B28" s="635"/>
      <c r="C28" s="640"/>
      <c r="D28" s="287" t="s">
        <v>3208</v>
      </c>
      <c r="E28" s="272"/>
      <c r="F28" s="288">
        <v>39030</v>
      </c>
      <c r="G28" s="289"/>
      <c r="H28" s="401" t="s">
        <v>3286</v>
      </c>
      <c r="I28" s="290">
        <v>370</v>
      </c>
      <c r="J28" s="291"/>
      <c r="K28" s="292" t="s">
        <v>8</v>
      </c>
      <c r="L28" s="617"/>
      <c r="M28" s="623"/>
      <c r="N28" s="617"/>
      <c r="O28" s="639"/>
      <c r="P28" s="401" t="s">
        <v>3273</v>
      </c>
      <c r="Q28" s="290">
        <v>7900</v>
      </c>
      <c r="R28" s="293">
        <v>70</v>
      </c>
      <c r="S28" s="294" t="s">
        <v>3273</v>
      </c>
      <c r="T28" s="295">
        <v>55310</v>
      </c>
      <c r="U28" s="282" t="s">
        <v>3273</v>
      </c>
      <c r="V28" s="296">
        <v>550</v>
      </c>
      <c r="W28" s="297" t="s">
        <v>3273</v>
      </c>
      <c r="X28" s="298">
        <v>47410</v>
      </c>
      <c r="Y28" s="297" t="s">
        <v>9</v>
      </c>
      <c r="Z28" s="296">
        <v>470</v>
      </c>
      <c r="AA28" s="617"/>
      <c r="AB28" s="642"/>
      <c r="AC28" s="617"/>
      <c r="AD28" s="639"/>
      <c r="AE28" s="617"/>
      <c r="AF28" s="632"/>
      <c r="AG28" s="617"/>
      <c r="AH28" s="621"/>
      <c r="AI28" s="617"/>
      <c r="AJ28" s="623"/>
      <c r="AK28" s="617"/>
      <c r="AL28" s="625"/>
      <c r="AM28" s="617"/>
      <c r="AN28" s="627"/>
      <c r="AO28" s="617"/>
      <c r="AP28" s="619"/>
      <c r="AQ28" s="617"/>
      <c r="AR28" s="630"/>
      <c r="AS28" s="643"/>
      <c r="AT28" s="645"/>
      <c r="AU28" s="617"/>
      <c r="AV28" s="299">
        <v>30</v>
      </c>
      <c r="AW28" s="237"/>
      <c r="AX28" s="300">
        <v>0.98</v>
      </c>
      <c r="AY28" s="399"/>
      <c r="AZ28" s="394"/>
      <c r="BA28" s="394"/>
      <c r="BB28" s="628"/>
    </row>
    <row r="29" spans="1:54" s="302" customFormat="1" ht="24" customHeight="1">
      <c r="A29" s="648"/>
      <c r="B29" s="634" t="s">
        <v>3219</v>
      </c>
      <c r="C29" s="636" t="s">
        <v>7</v>
      </c>
      <c r="D29" s="271" t="s">
        <v>3207</v>
      </c>
      <c r="E29" s="272"/>
      <c r="F29" s="273">
        <v>29310</v>
      </c>
      <c r="G29" s="274">
        <v>37210</v>
      </c>
      <c r="H29" s="401" t="s">
        <v>3286</v>
      </c>
      <c r="I29" s="275">
        <v>270</v>
      </c>
      <c r="J29" s="276">
        <v>350</v>
      </c>
      <c r="K29" s="277" t="s">
        <v>8</v>
      </c>
      <c r="L29" s="617" t="s">
        <v>3273</v>
      </c>
      <c r="M29" s="622">
        <v>640</v>
      </c>
      <c r="N29" s="617" t="s">
        <v>3273</v>
      </c>
      <c r="O29" s="638">
        <v>6</v>
      </c>
      <c r="P29" s="401" t="s">
        <v>3273</v>
      </c>
      <c r="Q29" s="278">
        <v>7900</v>
      </c>
      <c r="R29" s="279">
        <v>70</v>
      </c>
      <c r="S29" s="280"/>
      <c r="T29" s="281"/>
      <c r="U29" s="282"/>
      <c r="V29" s="283"/>
      <c r="W29" s="282"/>
      <c r="X29" s="281" t="s">
        <v>0</v>
      </c>
      <c r="Y29" s="282"/>
      <c r="Z29" s="284"/>
      <c r="AA29" s="633" t="s">
        <v>3273</v>
      </c>
      <c r="AB29" s="641">
        <v>480</v>
      </c>
      <c r="AC29" s="617" t="s">
        <v>3286</v>
      </c>
      <c r="AD29" s="638">
        <v>4</v>
      </c>
      <c r="AE29" s="617" t="s">
        <v>9</v>
      </c>
      <c r="AF29" s="631">
        <v>2630</v>
      </c>
      <c r="AG29" s="617" t="s">
        <v>3273</v>
      </c>
      <c r="AH29" s="620">
        <v>20</v>
      </c>
      <c r="AI29" s="617" t="s">
        <v>9</v>
      </c>
      <c r="AJ29" s="622">
        <v>500</v>
      </c>
      <c r="AK29" s="617" t="s">
        <v>3273</v>
      </c>
      <c r="AL29" s="624">
        <v>5</v>
      </c>
      <c r="AM29" s="617" t="s">
        <v>9</v>
      </c>
      <c r="AN29" s="626">
        <v>190</v>
      </c>
      <c r="AO29" s="617" t="s">
        <v>9</v>
      </c>
      <c r="AP29" s="618">
        <v>1</v>
      </c>
      <c r="AQ29" s="617" t="s">
        <v>9</v>
      </c>
      <c r="AR29" s="629">
        <v>3160</v>
      </c>
      <c r="AS29" s="643" t="s">
        <v>3277</v>
      </c>
      <c r="AT29" s="644" t="s">
        <v>3276</v>
      </c>
      <c r="AU29" s="617" t="s">
        <v>3275</v>
      </c>
      <c r="AV29" s="285">
        <v>2630</v>
      </c>
      <c r="AW29" s="237"/>
      <c r="AX29" s="286" t="s">
        <v>3274</v>
      </c>
      <c r="AY29" s="399"/>
      <c r="AZ29" s="394"/>
      <c r="BA29" s="394"/>
      <c r="BB29" s="628"/>
    </row>
    <row r="30" spans="1:54" s="302" customFormat="1" ht="24" customHeight="1">
      <c r="A30" s="648"/>
      <c r="B30" s="635"/>
      <c r="C30" s="640"/>
      <c r="D30" s="287" t="s">
        <v>3208</v>
      </c>
      <c r="E30" s="272"/>
      <c r="F30" s="288">
        <v>37210</v>
      </c>
      <c r="G30" s="289"/>
      <c r="H30" s="401" t="s">
        <v>3286</v>
      </c>
      <c r="I30" s="290">
        <v>350</v>
      </c>
      <c r="J30" s="291"/>
      <c r="K30" s="292" t="s">
        <v>8</v>
      </c>
      <c r="L30" s="617"/>
      <c r="M30" s="623"/>
      <c r="N30" s="617"/>
      <c r="O30" s="639"/>
      <c r="P30" s="401" t="s">
        <v>3273</v>
      </c>
      <c r="Q30" s="290">
        <v>7900</v>
      </c>
      <c r="R30" s="293">
        <v>70</v>
      </c>
      <c r="S30" s="294" t="s">
        <v>3273</v>
      </c>
      <c r="T30" s="295">
        <v>55310</v>
      </c>
      <c r="U30" s="282" t="s">
        <v>3273</v>
      </c>
      <c r="V30" s="296">
        <v>550</v>
      </c>
      <c r="W30" s="297" t="s">
        <v>3273</v>
      </c>
      <c r="X30" s="298">
        <v>47410</v>
      </c>
      <c r="Y30" s="297" t="s">
        <v>9</v>
      </c>
      <c r="Z30" s="296">
        <v>470</v>
      </c>
      <c r="AA30" s="617"/>
      <c r="AB30" s="642"/>
      <c r="AC30" s="617"/>
      <c r="AD30" s="639"/>
      <c r="AE30" s="617"/>
      <c r="AF30" s="632"/>
      <c r="AG30" s="617"/>
      <c r="AH30" s="621"/>
      <c r="AI30" s="617"/>
      <c r="AJ30" s="623"/>
      <c r="AK30" s="617"/>
      <c r="AL30" s="625"/>
      <c r="AM30" s="617"/>
      <c r="AN30" s="627"/>
      <c r="AO30" s="617"/>
      <c r="AP30" s="619"/>
      <c r="AQ30" s="617"/>
      <c r="AR30" s="630"/>
      <c r="AS30" s="643"/>
      <c r="AT30" s="645"/>
      <c r="AU30" s="617"/>
      <c r="AV30" s="299">
        <v>20</v>
      </c>
      <c r="AW30" s="237"/>
      <c r="AX30" s="300">
        <v>0.91</v>
      </c>
      <c r="AY30" s="399"/>
      <c r="AZ30" s="394"/>
      <c r="BA30" s="394"/>
      <c r="BB30" s="628"/>
    </row>
    <row r="31" spans="1:54" s="302" customFormat="1" ht="24" customHeight="1">
      <c r="A31" s="648"/>
      <c r="B31" s="634" t="s">
        <v>3220</v>
      </c>
      <c r="C31" s="636" t="s">
        <v>7</v>
      </c>
      <c r="D31" s="271" t="s">
        <v>3207</v>
      </c>
      <c r="E31" s="272"/>
      <c r="F31" s="273">
        <v>27990</v>
      </c>
      <c r="G31" s="274">
        <v>35890</v>
      </c>
      <c r="H31" s="401" t="s">
        <v>3286</v>
      </c>
      <c r="I31" s="275">
        <v>260</v>
      </c>
      <c r="J31" s="276">
        <v>340</v>
      </c>
      <c r="K31" s="277" t="s">
        <v>8</v>
      </c>
      <c r="L31" s="617" t="s">
        <v>3273</v>
      </c>
      <c r="M31" s="622">
        <v>550</v>
      </c>
      <c r="N31" s="617" t="s">
        <v>3273</v>
      </c>
      <c r="O31" s="638">
        <v>5</v>
      </c>
      <c r="P31" s="401" t="s">
        <v>3273</v>
      </c>
      <c r="Q31" s="278">
        <v>7900</v>
      </c>
      <c r="R31" s="279">
        <v>70</v>
      </c>
      <c r="S31" s="280"/>
      <c r="T31" s="281"/>
      <c r="U31" s="282"/>
      <c r="V31" s="283"/>
      <c r="W31" s="282"/>
      <c r="X31" s="281" t="s">
        <v>0</v>
      </c>
      <c r="Y31" s="282"/>
      <c r="Z31" s="284"/>
      <c r="AA31" s="633" t="s">
        <v>3273</v>
      </c>
      <c r="AB31" s="641">
        <v>410</v>
      </c>
      <c r="AC31" s="617" t="s">
        <v>3273</v>
      </c>
      <c r="AD31" s="638">
        <v>4</v>
      </c>
      <c r="AE31" s="617" t="s">
        <v>9</v>
      </c>
      <c r="AF31" s="631">
        <v>2250</v>
      </c>
      <c r="AG31" s="617" t="s">
        <v>3273</v>
      </c>
      <c r="AH31" s="620">
        <v>20</v>
      </c>
      <c r="AI31" s="617" t="s">
        <v>9</v>
      </c>
      <c r="AJ31" s="622">
        <v>500</v>
      </c>
      <c r="AK31" s="617" t="s">
        <v>3273</v>
      </c>
      <c r="AL31" s="624">
        <v>5</v>
      </c>
      <c r="AM31" s="617" t="s">
        <v>9</v>
      </c>
      <c r="AN31" s="626">
        <v>170</v>
      </c>
      <c r="AO31" s="617" t="s">
        <v>9</v>
      </c>
      <c r="AP31" s="618">
        <v>1</v>
      </c>
      <c r="AQ31" s="617" t="s">
        <v>9</v>
      </c>
      <c r="AR31" s="629">
        <v>2810</v>
      </c>
      <c r="AS31" s="643" t="s">
        <v>3277</v>
      </c>
      <c r="AT31" s="644" t="s">
        <v>3276</v>
      </c>
      <c r="AU31" s="617" t="s">
        <v>3275</v>
      </c>
      <c r="AV31" s="285">
        <v>2250</v>
      </c>
      <c r="AW31" s="237"/>
      <c r="AX31" s="286" t="s">
        <v>3274</v>
      </c>
      <c r="AY31" s="399"/>
      <c r="AZ31" s="394"/>
      <c r="BA31" s="394"/>
      <c r="BB31" s="628"/>
    </row>
    <row r="32" spans="1:54" s="302" customFormat="1" ht="24" customHeight="1">
      <c r="A32" s="648"/>
      <c r="B32" s="635"/>
      <c r="C32" s="640"/>
      <c r="D32" s="287" t="s">
        <v>3208</v>
      </c>
      <c r="E32" s="272"/>
      <c r="F32" s="288">
        <v>35890</v>
      </c>
      <c r="G32" s="289"/>
      <c r="H32" s="401" t="s">
        <v>3273</v>
      </c>
      <c r="I32" s="290">
        <v>340</v>
      </c>
      <c r="J32" s="291"/>
      <c r="K32" s="292" t="s">
        <v>8</v>
      </c>
      <c r="L32" s="617"/>
      <c r="M32" s="623"/>
      <c r="N32" s="617"/>
      <c r="O32" s="639"/>
      <c r="P32" s="401" t="s">
        <v>3286</v>
      </c>
      <c r="Q32" s="290">
        <v>7900</v>
      </c>
      <c r="R32" s="293">
        <v>70</v>
      </c>
      <c r="S32" s="294" t="s">
        <v>3286</v>
      </c>
      <c r="T32" s="295">
        <v>55310</v>
      </c>
      <c r="U32" s="282" t="s">
        <v>3273</v>
      </c>
      <c r="V32" s="296">
        <v>550</v>
      </c>
      <c r="W32" s="297" t="s">
        <v>3273</v>
      </c>
      <c r="X32" s="298">
        <v>47410</v>
      </c>
      <c r="Y32" s="297" t="s">
        <v>9</v>
      </c>
      <c r="Z32" s="296">
        <v>470</v>
      </c>
      <c r="AA32" s="617"/>
      <c r="AB32" s="642"/>
      <c r="AC32" s="617"/>
      <c r="AD32" s="639"/>
      <c r="AE32" s="617"/>
      <c r="AF32" s="632"/>
      <c r="AG32" s="617"/>
      <c r="AH32" s="621"/>
      <c r="AI32" s="617"/>
      <c r="AJ32" s="623"/>
      <c r="AK32" s="617"/>
      <c r="AL32" s="625"/>
      <c r="AM32" s="617"/>
      <c r="AN32" s="627"/>
      <c r="AO32" s="617"/>
      <c r="AP32" s="619"/>
      <c r="AQ32" s="617"/>
      <c r="AR32" s="630"/>
      <c r="AS32" s="643"/>
      <c r="AT32" s="645"/>
      <c r="AU32" s="617"/>
      <c r="AV32" s="299">
        <v>20</v>
      </c>
      <c r="AW32" s="237"/>
      <c r="AX32" s="300">
        <v>0.94</v>
      </c>
      <c r="AY32" s="399"/>
      <c r="AZ32" s="394"/>
      <c r="BA32" s="394"/>
      <c r="BB32" s="628"/>
    </row>
    <row r="33" spans="1:54" s="302" customFormat="1" ht="24" customHeight="1">
      <c r="A33" s="648"/>
      <c r="B33" s="634" t="s">
        <v>3221</v>
      </c>
      <c r="C33" s="636" t="s">
        <v>7</v>
      </c>
      <c r="D33" s="271" t="s">
        <v>3207</v>
      </c>
      <c r="E33" s="272"/>
      <c r="F33" s="273">
        <v>27020</v>
      </c>
      <c r="G33" s="274">
        <v>34920</v>
      </c>
      <c r="H33" s="401" t="s">
        <v>3273</v>
      </c>
      <c r="I33" s="275">
        <v>250</v>
      </c>
      <c r="J33" s="276">
        <v>330</v>
      </c>
      <c r="K33" s="277" t="s">
        <v>8</v>
      </c>
      <c r="L33" s="617" t="s">
        <v>3273</v>
      </c>
      <c r="M33" s="622">
        <v>480</v>
      </c>
      <c r="N33" s="617" t="s">
        <v>3286</v>
      </c>
      <c r="O33" s="638">
        <v>4</v>
      </c>
      <c r="P33" s="401" t="s">
        <v>3286</v>
      </c>
      <c r="Q33" s="278">
        <v>7900</v>
      </c>
      <c r="R33" s="279">
        <v>70</v>
      </c>
      <c r="S33" s="280"/>
      <c r="T33" s="281"/>
      <c r="U33" s="282"/>
      <c r="V33" s="283"/>
      <c r="W33" s="282"/>
      <c r="X33" s="281" t="s">
        <v>0</v>
      </c>
      <c r="Y33" s="282"/>
      <c r="Z33" s="284"/>
      <c r="AA33" s="633" t="s">
        <v>3273</v>
      </c>
      <c r="AB33" s="641">
        <v>360</v>
      </c>
      <c r="AC33" s="617" t="s">
        <v>3286</v>
      </c>
      <c r="AD33" s="638">
        <v>3</v>
      </c>
      <c r="AE33" s="617" t="s">
        <v>9</v>
      </c>
      <c r="AF33" s="631">
        <v>1970</v>
      </c>
      <c r="AG33" s="617" t="s">
        <v>3273</v>
      </c>
      <c r="AH33" s="620">
        <v>10</v>
      </c>
      <c r="AI33" s="617" t="s">
        <v>9</v>
      </c>
      <c r="AJ33" s="622">
        <v>500</v>
      </c>
      <c r="AK33" s="617" t="s">
        <v>3273</v>
      </c>
      <c r="AL33" s="624">
        <v>5</v>
      </c>
      <c r="AM33" s="617" t="s">
        <v>9</v>
      </c>
      <c r="AN33" s="626">
        <v>170</v>
      </c>
      <c r="AO33" s="617" t="s">
        <v>9</v>
      </c>
      <c r="AP33" s="618">
        <v>1</v>
      </c>
      <c r="AQ33" s="617" t="s">
        <v>9</v>
      </c>
      <c r="AR33" s="629">
        <v>2540</v>
      </c>
      <c r="AS33" s="643" t="s">
        <v>3277</v>
      </c>
      <c r="AT33" s="644" t="s">
        <v>3276</v>
      </c>
      <c r="AU33" s="617" t="s">
        <v>3275</v>
      </c>
      <c r="AV33" s="285">
        <v>1970</v>
      </c>
      <c r="AW33" s="237"/>
      <c r="AX33" s="286" t="s">
        <v>3274</v>
      </c>
      <c r="AY33" s="399"/>
      <c r="AZ33" s="394"/>
      <c r="BA33" s="394"/>
      <c r="BB33" s="628"/>
    </row>
    <row r="34" spans="1:54" s="302" customFormat="1" ht="24" customHeight="1">
      <c r="A34" s="648"/>
      <c r="B34" s="635"/>
      <c r="C34" s="640"/>
      <c r="D34" s="287" t="s">
        <v>3208</v>
      </c>
      <c r="E34" s="272"/>
      <c r="F34" s="288">
        <v>34920</v>
      </c>
      <c r="G34" s="289"/>
      <c r="H34" s="401" t="s">
        <v>3273</v>
      </c>
      <c r="I34" s="290">
        <v>330</v>
      </c>
      <c r="J34" s="291"/>
      <c r="K34" s="292" t="s">
        <v>8</v>
      </c>
      <c r="L34" s="617"/>
      <c r="M34" s="623"/>
      <c r="N34" s="617"/>
      <c r="O34" s="639"/>
      <c r="P34" s="401" t="s">
        <v>3273</v>
      </c>
      <c r="Q34" s="290">
        <v>7900</v>
      </c>
      <c r="R34" s="293">
        <v>70</v>
      </c>
      <c r="S34" s="294" t="s">
        <v>3273</v>
      </c>
      <c r="T34" s="295">
        <v>55310</v>
      </c>
      <c r="U34" s="282" t="s">
        <v>3273</v>
      </c>
      <c r="V34" s="296">
        <v>550</v>
      </c>
      <c r="W34" s="297" t="s">
        <v>3286</v>
      </c>
      <c r="X34" s="298">
        <v>47410</v>
      </c>
      <c r="Y34" s="297" t="s">
        <v>9</v>
      </c>
      <c r="Z34" s="296">
        <v>470</v>
      </c>
      <c r="AA34" s="617"/>
      <c r="AB34" s="642"/>
      <c r="AC34" s="617"/>
      <c r="AD34" s="639"/>
      <c r="AE34" s="617"/>
      <c r="AF34" s="632"/>
      <c r="AG34" s="617"/>
      <c r="AH34" s="621"/>
      <c r="AI34" s="617"/>
      <c r="AJ34" s="623"/>
      <c r="AK34" s="617"/>
      <c r="AL34" s="625"/>
      <c r="AM34" s="617"/>
      <c r="AN34" s="627"/>
      <c r="AO34" s="617"/>
      <c r="AP34" s="619"/>
      <c r="AQ34" s="617"/>
      <c r="AR34" s="630"/>
      <c r="AS34" s="643"/>
      <c r="AT34" s="645"/>
      <c r="AU34" s="617"/>
      <c r="AV34" s="299">
        <v>20</v>
      </c>
      <c r="AW34" s="237"/>
      <c r="AX34" s="300">
        <v>0.98</v>
      </c>
      <c r="AY34" s="399"/>
      <c r="AZ34" s="394"/>
      <c r="BA34" s="394"/>
      <c r="BB34" s="628"/>
    </row>
    <row r="35" spans="1:54" s="302" customFormat="1" ht="24" customHeight="1">
      <c r="A35" s="648"/>
      <c r="B35" s="634" t="s">
        <v>3222</v>
      </c>
      <c r="C35" s="636" t="s">
        <v>7</v>
      </c>
      <c r="D35" s="271" t="s">
        <v>3207</v>
      </c>
      <c r="E35" s="272"/>
      <c r="F35" s="273">
        <v>26270</v>
      </c>
      <c r="G35" s="274">
        <v>34170</v>
      </c>
      <c r="H35" s="401" t="s">
        <v>3273</v>
      </c>
      <c r="I35" s="275">
        <v>240</v>
      </c>
      <c r="J35" s="276">
        <v>320</v>
      </c>
      <c r="K35" s="277" t="s">
        <v>8</v>
      </c>
      <c r="L35" s="617" t="s">
        <v>3273</v>
      </c>
      <c r="M35" s="622">
        <v>430</v>
      </c>
      <c r="N35" s="617" t="s">
        <v>3286</v>
      </c>
      <c r="O35" s="638">
        <v>4</v>
      </c>
      <c r="P35" s="401" t="s">
        <v>3273</v>
      </c>
      <c r="Q35" s="278">
        <v>7900</v>
      </c>
      <c r="R35" s="279">
        <v>70</v>
      </c>
      <c r="S35" s="280"/>
      <c r="T35" s="281"/>
      <c r="U35" s="282"/>
      <c r="V35" s="283"/>
      <c r="W35" s="282"/>
      <c r="X35" s="281" t="s">
        <v>0</v>
      </c>
      <c r="Y35" s="282"/>
      <c r="Z35" s="284"/>
      <c r="AA35" s="633" t="s">
        <v>3273</v>
      </c>
      <c r="AB35" s="641">
        <v>320</v>
      </c>
      <c r="AC35" s="617" t="s">
        <v>3273</v>
      </c>
      <c r="AD35" s="638">
        <v>3</v>
      </c>
      <c r="AE35" s="617" t="s">
        <v>9</v>
      </c>
      <c r="AF35" s="631">
        <v>1750</v>
      </c>
      <c r="AG35" s="617" t="s">
        <v>3273</v>
      </c>
      <c r="AH35" s="620">
        <v>10</v>
      </c>
      <c r="AI35" s="617" t="s">
        <v>9</v>
      </c>
      <c r="AJ35" s="622">
        <v>500</v>
      </c>
      <c r="AK35" s="617" t="s">
        <v>3273</v>
      </c>
      <c r="AL35" s="624">
        <v>5</v>
      </c>
      <c r="AM35" s="617" t="s">
        <v>9</v>
      </c>
      <c r="AN35" s="626">
        <v>150</v>
      </c>
      <c r="AO35" s="617" t="s">
        <v>9</v>
      </c>
      <c r="AP35" s="618">
        <v>1</v>
      </c>
      <c r="AQ35" s="617" t="s">
        <v>9</v>
      </c>
      <c r="AR35" s="629">
        <v>2440</v>
      </c>
      <c r="AS35" s="643" t="s">
        <v>3277</v>
      </c>
      <c r="AT35" s="644" t="s">
        <v>3276</v>
      </c>
      <c r="AU35" s="617" t="s">
        <v>3275</v>
      </c>
      <c r="AV35" s="285">
        <v>1750</v>
      </c>
      <c r="AW35" s="237"/>
      <c r="AX35" s="286" t="s">
        <v>3274</v>
      </c>
      <c r="AY35" s="399"/>
      <c r="AZ35" s="394"/>
      <c r="BA35" s="394"/>
      <c r="BB35" s="628"/>
    </row>
    <row r="36" spans="1:54" s="302" customFormat="1" ht="24" customHeight="1">
      <c r="A36" s="648"/>
      <c r="B36" s="635"/>
      <c r="C36" s="640"/>
      <c r="D36" s="287" t="s">
        <v>3208</v>
      </c>
      <c r="E36" s="272"/>
      <c r="F36" s="288">
        <v>34170</v>
      </c>
      <c r="G36" s="289"/>
      <c r="H36" s="401" t="s">
        <v>3273</v>
      </c>
      <c r="I36" s="290">
        <v>320</v>
      </c>
      <c r="J36" s="291"/>
      <c r="K36" s="292" t="s">
        <v>8</v>
      </c>
      <c r="L36" s="617"/>
      <c r="M36" s="623"/>
      <c r="N36" s="617"/>
      <c r="O36" s="639"/>
      <c r="P36" s="401" t="s">
        <v>3273</v>
      </c>
      <c r="Q36" s="290">
        <v>7900</v>
      </c>
      <c r="R36" s="293">
        <v>70</v>
      </c>
      <c r="S36" s="294" t="s">
        <v>3273</v>
      </c>
      <c r="T36" s="295">
        <v>55310</v>
      </c>
      <c r="U36" s="282" t="s">
        <v>3273</v>
      </c>
      <c r="V36" s="296">
        <v>550</v>
      </c>
      <c r="W36" s="297" t="s">
        <v>3273</v>
      </c>
      <c r="X36" s="298">
        <v>47410</v>
      </c>
      <c r="Y36" s="297" t="s">
        <v>9</v>
      </c>
      <c r="Z36" s="296">
        <v>470</v>
      </c>
      <c r="AA36" s="617"/>
      <c r="AB36" s="642"/>
      <c r="AC36" s="617"/>
      <c r="AD36" s="639"/>
      <c r="AE36" s="617"/>
      <c r="AF36" s="632"/>
      <c r="AG36" s="617"/>
      <c r="AH36" s="621"/>
      <c r="AI36" s="617"/>
      <c r="AJ36" s="623"/>
      <c r="AK36" s="617"/>
      <c r="AL36" s="625"/>
      <c r="AM36" s="617"/>
      <c r="AN36" s="627"/>
      <c r="AO36" s="617"/>
      <c r="AP36" s="619"/>
      <c r="AQ36" s="617"/>
      <c r="AR36" s="630"/>
      <c r="AS36" s="643"/>
      <c r="AT36" s="645"/>
      <c r="AU36" s="617"/>
      <c r="AV36" s="299">
        <v>10</v>
      </c>
      <c r="AW36" s="237"/>
      <c r="AX36" s="300">
        <v>0.97</v>
      </c>
      <c r="AY36" s="399"/>
      <c r="AZ36" s="394"/>
      <c r="BA36" s="394"/>
      <c r="BB36" s="628"/>
    </row>
    <row r="37" spans="1:54" s="302" customFormat="1" ht="24" customHeight="1">
      <c r="A37" s="648"/>
      <c r="B37" s="634" t="s">
        <v>3223</v>
      </c>
      <c r="C37" s="636" t="s">
        <v>7</v>
      </c>
      <c r="D37" s="271" t="s">
        <v>3207</v>
      </c>
      <c r="E37" s="272"/>
      <c r="F37" s="273">
        <v>25660</v>
      </c>
      <c r="G37" s="274">
        <v>33560</v>
      </c>
      <c r="H37" s="401" t="s">
        <v>3273</v>
      </c>
      <c r="I37" s="275">
        <v>230</v>
      </c>
      <c r="J37" s="276">
        <v>310</v>
      </c>
      <c r="K37" s="277" t="s">
        <v>8</v>
      </c>
      <c r="L37" s="617" t="s">
        <v>3273</v>
      </c>
      <c r="M37" s="622">
        <v>380</v>
      </c>
      <c r="N37" s="617" t="s">
        <v>3273</v>
      </c>
      <c r="O37" s="638">
        <v>3</v>
      </c>
      <c r="P37" s="401" t="s">
        <v>3273</v>
      </c>
      <c r="Q37" s="278">
        <v>7900</v>
      </c>
      <c r="R37" s="279">
        <v>70</v>
      </c>
      <c r="S37" s="280"/>
      <c r="T37" s="281"/>
      <c r="U37" s="282"/>
      <c r="V37" s="283"/>
      <c r="W37" s="282"/>
      <c r="X37" s="281" t="s">
        <v>0</v>
      </c>
      <c r="Y37" s="282"/>
      <c r="Z37" s="284"/>
      <c r="AA37" s="633" t="s">
        <v>3286</v>
      </c>
      <c r="AB37" s="641">
        <v>280</v>
      </c>
      <c r="AC37" s="617" t="s">
        <v>3273</v>
      </c>
      <c r="AD37" s="638">
        <v>2</v>
      </c>
      <c r="AE37" s="617" t="s">
        <v>9</v>
      </c>
      <c r="AF37" s="631">
        <v>1580</v>
      </c>
      <c r="AG37" s="617" t="s">
        <v>3286</v>
      </c>
      <c r="AH37" s="620">
        <v>10</v>
      </c>
      <c r="AI37" s="617" t="s">
        <v>9</v>
      </c>
      <c r="AJ37" s="622">
        <v>500</v>
      </c>
      <c r="AK37" s="617" t="s">
        <v>3286</v>
      </c>
      <c r="AL37" s="624">
        <v>5</v>
      </c>
      <c r="AM37" s="617" t="s">
        <v>9</v>
      </c>
      <c r="AN37" s="626">
        <v>130</v>
      </c>
      <c r="AO37" s="617" t="s">
        <v>9</v>
      </c>
      <c r="AP37" s="618">
        <v>1</v>
      </c>
      <c r="AQ37" s="617" t="s">
        <v>9</v>
      </c>
      <c r="AR37" s="629">
        <v>2360</v>
      </c>
      <c r="AS37" s="643" t="s">
        <v>3277</v>
      </c>
      <c r="AT37" s="644" t="s">
        <v>3276</v>
      </c>
      <c r="AU37" s="617" t="s">
        <v>3287</v>
      </c>
      <c r="AV37" s="285">
        <v>1580</v>
      </c>
      <c r="AW37" s="237"/>
      <c r="AX37" s="286" t="s">
        <v>3274</v>
      </c>
      <c r="AY37" s="399"/>
      <c r="AZ37" s="394"/>
      <c r="BA37" s="394"/>
      <c r="BB37" s="628"/>
    </row>
    <row r="38" spans="1:54" s="302" customFormat="1" ht="24" customHeight="1">
      <c r="A38" s="648"/>
      <c r="B38" s="635"/>
      <c r="C38" s="640"/>
      <c r="D38" s="287" t="s">
        <v>3208</v>
      </c>
      <c r="E38" s="272"/>
      <c r="F38" s="288">
        <v>33560</v>
      </c>
      <c r="G38" s="289"/>
      <c r="H38" s="401" t="s">
        <v>3286</v>
      </c>
      <c r="I38" s="290">
        <v>310</v>
      </c>
      <c r="J38" s="291"/>
      <c r="K38" s="292" t="s">
        <v>8</v>
      </c>
      <c r="L38" s="617"/>
      <c r="M38" s="623"/>
      <c r="N38" s="617"/>
      <c r="O38" s="639"/>
      <c r="P38" s="401" t="s">
        <v>3286</v>
      </c>
      <c r="Q38" s="290">
        <v>7900</v>
      </c>
      <c r="R38" s="293">
        <v>70</v>
      </c>
      <c r="S38" s="294" t="s">
        <v>3273</v>
      </c>
      <c r="T38" s="295">
        <v>55310</v>
      </c>
      <c r="U38" s="282" t="s">
        <v>3286</v>
      </c>
      <c r="V38" s="296">
        <v>550</v>
      </c>
      <c r="W38" s="297" t="s">
        <v>3286</v>
      </c>
      <c r="X38" s="298">
        <v>47410</v>
      </c>
      <c r="Y38" s="297" t="s">
        <v>9</v>
      </c>
      <c r="Z38" s="296">
        <v>470</v>
      </c>
      <c r="AA38" s="617"/>
      <c r="AB38" s="642"/>
      <c r="AC38" s="617"/>
      <c r="AD38" s="639"/>
      <c r="AE38" s="617"/>
      <c r="AF38" s="632"/>
      <c r="AG38" s="617"/>
      <c r="AH38" s="621"/>
      <c r="AI38" s="617"/>
      <c r="AJ38" s="623"/>
      <c r="AK38" s="617"/>
      <c r="AL38" s="625"/>
      <c r="AM38" s="617"/>
      <c r="AN38" s="627"/>
      <c r="AO38" s="617"/>
      <c r="AP38" s="619"/>
      <c r="AQ38" s="617"/>
      <c r="AR38" s="630"/>
      <c r="AS38" s="643"/>
      <c r="AT38" s="645"/>
      <c r="AU38" s="617"/>
      <c r="AV38" s="299">
        <v>10</v>
      </c>
      <c r="AW38" s="237"/>
      <c r="AX38" s="300">
        <v>0.97</v>
      </c>
      <c r="AY38" s="399"/>
      <c r="AZ38" s="394"/>
      <c r="BA38" s="394"/>
      <c r="BB38" s="628"/>
    </row>
    <row r="39" spans="1:54" s="302" customFormat="1" ht="24" customHeight="1">
      <c r="A39" s="648"/>
      <c r="B39" s="634" t="s">
        <v>3278</v>
      </c>
      <c r="C39" s="636" t="s">
        <v>7</v>
      </c>
      <c r="D39" s="271" t="s">
        <v>3207</v>
      </c>
      <c r="E39" s="272"/>
      <c r="F39" s="273">
        <v>23740</v>
      </c>
      <c r="G39" s="274">
        <v>31640</v>
      </c>
      <c r="H39" s="401" t="s">
        <v>3273</v>
      </c>
      <c r="I39" s="275">
        <v>210</v>
      </c>
      <c r="J39" s="276">
        <v>290</v>
      </c>
      <c r="K39" s="277" t="s">
        <v>8</v>
      </c>
      <c r="L39" s="617" t="s">
        <v>3273</v>
      </c>
      <c r="M39" s="622">
        <v>350</v>
      </c>
      <c r="N39" s="617" t="s">
        <v>3286</v>
      </c>
      <c r="O39" s="638">
        <v>3</v>
      </c>
      <c r="P39" s="401" t="s">
        <v>3273</v>
      </c>
      <c r="Q39" s="278">
        <v>7900</v>
      </c>
      <c r="R39" s="279">
        <v>70</v>
      </c>
      <c r="S39" s="280"/>
      <c r="T39" s="281"/>
      <c r="U39" s="282"/>
      <c r="V39" s="283"/>
      <c r="W39" s="282"/>
      <c r="X39" s="281" t="s">
        <v>0</v>
      </c>
      <c r="Y39" s="282"/>
      <c r="Z39" s="284"/>
      <c r="AA39" s="633" t="s">
        <v>3286</v>
      </c>
      <c r="AB39" s="641">
        <v>260</v>
      </c>
      <c r="AC39" s="617" t="s">
        <v>3286</v>
      </c>
      <c r="AD39" s="638">
        <v>2</v>
      </c>
      <c r="AE39" s="617" t="s">
        <v>9</v>
      </c>
      <c r="AF39" s="631">
        <v>1430</v>
      </c>
      <c r="AG39" s="617" t="s">
        <v>3286</v>
      </c>
      <c r="AH39" s="620">
        <v>10</v>
      </c>
      <c r="AI39" s="617" t="s">
        <v>9</v>
      </c>
      <c r="AJ39" s="622">
        <v>500</v>
      </c>
      <c r="AK39" s="617" t="s">
        <v>3273</v>
      </c>
      <c r="AL39" s="624">
        <v>5</v>
      </c>
      <c r="AM39" s="617" t="s">
        <v>9</v>
      </c>
      <c r="AN39" s="626">
        <v>120</v>
      </c>
      <c r="AO39" s="617" t="s">
        <v>9</v>
      </c>
      <c r="AP39" s="618">
        <v>1</v>
      </c>
      <c r="AQ39" s="617" t="s">
        <v>9</v>
      </c>
      <c r="AR39" s="629">
        <v>2150</v>
      </c>
      <c r="AS39" s="643" t="s">
        <v>3277</v>
      </c>
      <c r="AT39" s="644" t="s">
        <v>3276</v>
      </c>
      <c r="AU39" s="617" t="s">
        <v>3275</v>
      </c>
      <c r="AV39" s="285">
        <v>1430</v>
      </c>
      <c r="AW39" s="237"/>
      <c r="AX39" s="286" t="s">
        <v>3274</v>
      </c>
      <c r="AY39" s="399"/>
      <c r="AZ39" s="394"/>
      <c r="BA39" s="394"/>
      <c r="BB39" s="628"/>
    </row>
    <row r="40" spans="1:54" s="302" customFormat="1" ht="24" customHeight="1">
      <c r="A40" s="648"/>
      <c r="B40" s="635"/>
      <c r="C40" s="637"/>
      <c r="D40" s="287" t="s">
        <v>3208</v>
      </c>
      <c r="E40" s="272"/>
      <c r="F40" s="288">
        <v>31640</v>
      </c>
      <c r="G40" s="289"/>
      <c r="H40" s="401" t="s">
        <v>3273</v>
      </c>
      <c r="I40" s="290">
        <v>290</v>
      </c>
      <c r="J40" s="291"/>
      <c r="K40" s="292" t="s">
        <v>8</v>
      </c>
      <c r="L40" s="617"/>
      <c r="M40" s="623"/>
      <c r="N40" s="617"/>
      <c r="O40" s="639"/>
      <c r="P40" s="401" t="s">
        <v>3286</v>
      </c>
      <c r="Q40" s="290">
        <v>7900</v>
      </c>
      <c r="R40" s="293">
        <v>70</v>
      </c>
      <c r="S40" s="294" t="s">
        <v>3273</v>
      </c>
      <c r="T40" s="295">
        <v>55310</v>
      </c>
      <c r="U40" s="282" t="s">
        <v>3273</v>
      </c>
      <c r="V40" s="296">
        <v>550</v>
      </c>
      <c r="W40" s="297" t="s">
        <v>3286</v>
      </c>
      <c r="X40" s="298">
        <v>47410</v>
      </c>
      <c r="Y40" s="297" t="s">
        <v>9</v>
      </c>
      <c r="Z40" s="296">
        <v>470</v>
      </c>
      <c r="AA40" s="617"/>
      <c r="AB40" s="642"/>
      <c r="AC40" s="617"/>
      <c r="AD40" s="639"/>
      <c r="AE40" s="617"/>
      <c r="AF40" s="632"/>
      <c r="AG40" s="617"/>
      <c r="AH40" s="621"/>
      <c r="AI40" s="617"/>
      <c r="AJ40" s="623"/>
      <c r="AK40" s="617"/>
      <c r="AL40" s="625"/>
      <c r="AM40" s="617"/>
      <c r="AN40" s="627"/>
      <c r="AO40" s="617"/>
      <c r="AP40" s="619"/>
      <c r="AQ40" s="617"/>
      <c r="AR40" s="630"/>
      <c r="AS40" s="643"/>
      <c r="AT40" s="645"/>
      <c r="AU40" s="617"/>
      <c r="AV40" s="299">
        <v>10</v>
      </c>
      <c r="AW40" s="237"/>
      <c r="AX40" s="303">
        <v>0.97</v>
      </c>
      <c r="AY40" s="399"/>
      <c r="AZ40" s="394"/>
      <c r="BA40" s="394"/>
      <c r="BB40" s="628"/>
    </row>
    <row r="41" spans="1:54" s="246" customFormat="1" ht="24" customHeight="1">
      <c r="A41" s="648" t="s">
        <v>3295</v>
      </c>
      <c r="B41" s="634" t="s">
        <v>3206</v>
      </c>
      <c r="C41" s="636" t="s">
        <v>7</v>
      </c>
      <c r="D41" s="271" t="s">
        <v>3207</v>
      </c>
      <c r="E41" s="272"/>
      <c r="F41" s="273">
        <v>110280</v>
      </c>
      <c r="G41" s="274">
        <v>117940</v>
      </c>
      <c r="H41" s="401" t="s">
        <v>3273</v>
      </c>
      <c r="I41" s="275">
        <v>1080</v>
      </c>
      <c r="J41" s="276">
        <v>1160</v>
      </c>
      <c r="K41" s="277" t="s">
        <v>8</v>
      </c>
      <c r="L41" s="617" t="s">
        <v>3273</v>
      </c>
      <c r="M41" s="622">
        <v>7470</v>
      </c>
      <c r="N41" s="617" t="s">
        <v>3273</v>
      </c>
      <c r="O41" s="638">
        <v>70</v>
      </c>
      <c r="P41" s="401" t="s">
        <v>3273</v>
      </c>
      <c r="Q41" s="278">
        <v>7660</v>
      </c>
      <c r="R41" s="279">
        <v>70</v>
      </c>
      <c r="S41" s="280"/>
      <c r="T41" s="281"/>
      <c r="U41" s="282"/>
      <c r="V41" s="283"/>
      <c r="W41" s="282"/>
      <c r="X41" s="281" t="s">
        <v>0</v>
      </c>
      <c r="Y41" s="282"/>
      <c r="Z41" s="284"/>
      <c r="AA41" s="633" t="s">
        <v>3273</v>
      </c>
      <c r="AB41" s="641">
        <v>5780</v>
      </c>
      <c r="AC41" s="617" t="s">
        <v>3273</v>
      </c>
      <c r="AD41" s="646">
        <v>50</v>
      </c>
      <c r="AE41" s="617" t="s">
        <v>9</v>
      </c>
      <c r="AF41" s="631">
        <v>30640</v>
      </c>
      <c r="AG41" s="617" t="s">
        <v>3273</v>
      </c>
      <c r="AH41" s="620">
        <v>300</v>
      </c>
      <c r="AI41" s="617" t="s">
        <v>9</v>
      </c>
      <c r="AJ41" s="622">
        <v>3640</v>
      </c>
      <c r="AK41" s="617" t="s">
        <v>3286</v>
      </c>
      <c r="AL41" s="624">
        <v>30</v>
      </c>
      <c r="AM41" s="617" t="s">
        <v>9</v>
      </c>
      <c r="AN41" s="626">
        <v>1360</v>
      </c>
      <c r="AO41" s="617" t="s">
        <v>9</v>
      </c>
      <c r="AP41" s="618">
        <v>10</v>
      </c>
      <c r="AQ41" s="617" t="s">
        <v>9</v>
      </c>
      <c r="AR41" s="629">
        <v>27330</v>
      </c>
      <c r="AS41" s="643" t="s">
        <v>3277</v>
      </c>
      <c r="AT41" s="644" t="s">
        <v>3276</v>
      </c>
      <c r="AU41" s="617" t="s">
        <v>3275</v>
      </c>
      <c r="AV41" s="285">
        <v>30640</v>
      </c>
      <c r="AW41" s="241"/>
      <c r="AX41" s="286" t="s">
        <v>3274</v>
      </c>
      <c r="AY41" s="250"/>
      <c r="AZ41" s="394"/>
      <c r="BA41" s="394"/>
      <c r="BB41" s="628"/>
    </row>
    <row r="42" spans="1:54" s="246" customFormat="1" ht="24" customHeight="1">
      <c r="A42" s="648"/>
      <c r="B42" s="635"/>
      <c r="C42" s="640"/>
      <c r="D42" s="287" t="s">
        <v>3208</v>
      </c>
      <c r="E42" s="272"/>
      <c r="F42" s="288">
        <v>117940</v>
      </c>
      <c r="G42" s="289"/>
      <c r="H42" s="401" t="s">
        <v>3273</v>
      </c>
      <c r="I42" s="290">
        <v>1160</v>
      </c>
      <c r="J42" s="291"/>
      <c r="K42" s="292" t="s">
        <v>8</v>
      </c>
      <c r="L42" s="617"/>
      <c r="M42" s="623"/>
      <c r="N42" s="617"/>
      <c r="O42" s="639"/>
      <c r="P42" s="401" t="s">
        <v>3273</v>
      </c>
      <c r="Q42" s="290">
        <v>7660</v>
      </c>
      <c r="R42" s="293">
        <v>70</v>
      </c>
      <c r="S42" s="294" t="s">
        <v>3273</v>
      </c>
      <c r="T42" s="295">
        <v>53630</v>
      </c>
      <c r="U42" s="282" t="s">
        <v>3273</v>
      </c>
      <c r="V42" s="296">
        <v>530</v>
      </c>
      <c r="W42" s="297" t="s">
        <v>3273</v>
      </c>
      <c r="X42" s="298">
        <v>45970</v>
      </c>
      <c r="Y42" s="297" t="s">
        <v>9</v>
      </c>
      <c r="Z42" s="296">
        <v>450</v>
      </c>
      <c r="AA42" s="617"/>
      <c r="AB42" s="642"/>
      <c r="AC42" s="617"/>
      <c r="AD42" s="647"/>
      <c r="AE42" s="617"/>
      <c r="AF42" s="632"/>
      <c r="AG42" s="617"/>
      <c r="AH42" s="621"/>
      <c r="AI42" s="617"/>
      <c r="AJ42" s="623"/>
      <c r="AK42" s="617"/>
      <c r="AL42" s="625"/>
      <c r="AM42" s="617"/>
      <c r="AN42" s="627"/>
      <c r="AO42" s="617"/>
      <c r="AP42" s="619"/>
      <c r="AQ42" s="617"/>
      <c r="AR42" s="630"/>
      <c r="AS42" s="643"/>
      <c r="AT42" s="645"/>
      <c r="AU42" s="617"/>
      <c r="AV42" s="299">
        <v>300</v>
      </c>
      <c r="AW42" s="241"/>
      <c r="AX42" s="300">
        <v>0.63</v>
      </c>
      <c r="AY42" s="250"/>
      <c r="AZ42" s="394"/>
      <c r="BA42" s="394"/>
      <c r="BB42" s="628"/>
    </row>
    <row r="43" spans="1:54" s="246" customFormat="1" ht="24" customHeight="1">
      <c r="A43" s="648"/>
      <c r="B43" s="634" t="s">
        <v>3209</v>
      </c>
      <c r="C43" s="636" t="s">
        <v>7</v>
      </c>
      <c r="D43" s="271" t="s">
        <v>3207</v>
      </c>
      <c r="E43" s="272"/>
      <c r="F43" s="273">
        <v>67920</v>
      </c>
      <c r="G43" s="274">
        <v>75580</v>
      </c>
      <c r="H43" s="401" t="s">
        <v>3273</v>
      </c>
      <c r="I43" s="275">
        <v>660</v>
      </c>
      <c r="J43" s="276">
        <v>730</v>
      </c>
      <c r="K43" s="277" t="s">
        <v>8</v>
      </c>
      <c r="L43" s="617" t="s">
        <v>3286</v>
      </c>
      <c r="M43" s="622">
        <v>4480</v>
      </c>
      <c r="N43" s="617" t="s">
        <v>3286</v>
      </c>
      <c r="O43" s="638">
        <v>40</v>
      </c>
      <c r="P43" s="401" t="s">
        <v>3273</v>
      </c>
      <c r="Q43" s="278">
        <v>7660</v>
      </c>
      <c r="R43" s="279">
        <v>70</v>
      </c>
      <c r="S43" s="280"/>
      <c r="T43" s="281"/>
      <c r="U43" s="282"/>
      <c r="V43" s="283"/>
      <c r="W43" s="282"/>
      <c r="X43" s="281" t="s">
        <v>0</v>
      </c>
      <c r="Y43" s="282"/>
      <c r="Z43" s="284"/>
      <c r="AA43" s="633" t="s">
        <v>3273</v>
      </c>
      <c r="AB43" s="641">
        <v>3470</v>
      </c>
      <c r="AC43" s="617" t="s">
        <v>3286</v>
      </c>
      <c r="AD43" s="646">
        <v>30</v>
      </c>
      <c r="AE43" s="617" t="s">
        <v>9</v>
      </c>
      <c r="AF43" s="631">
        <v>18380</v>
      </c>
      <c r="AG43" s="617" t="s">
        <v>3273</v>
      </c>
      <c r="AH43" s="620">
        <v>180</v>
      </c>
      <c r="AI43" s="617" t="s">
        <v>9</v>
      </c>
      <c r="AJ43" s="622">
        <v>2490</v>
      </c>
      <c r="AK43" s="617" t="s">
        <v>3273</v>
      </c>
      <c r="AL43" s="624">
        <v>20</v>
      </c>
      <c r="AM43" s="617" t="s">
        <v>9</v>
      </c>
      <c r="AN43" s="626">
        <v>810</v>
      </c>
      <c r="AO43" s="617" t="s">
        <v>9</v>
      </c>
      <c r="AP43" s="618">
        <v>8</v>
      </c>
      <c r="AQ43" s="617" t="s">
        <v>9</v>
      </c>
      <c r="AR43" s="629">
        <v>16800</v>
      </c>
      <c r="AS43" s="643" t="s">
        <v>3288</v>
      </c>
      <c r="AT43" s="644" t="s">
        <v>3276</v>
      </c>
      <c r="AU43" s="617" t="s">
        <v>3287</v>
      </c>
      <c r="AV43" s="285">
        <v>18380</v>
      </c>
      <c r="AW43" s="241"/>
      <c r="AX43" s="286" t="s">
        <v>3274</v>
      </c>
      <c r="AY43" s="250"/>
      <c r="AZ43" s="394"/>
      <c r="BA43" s="394"/>
      <c r="BB43" s="628"/>
    </row>
    <row r="44" spans="1:54" s="246" customFormat="1" ht="24" customHeight="1">
      <c r="A44" s="648"/>
      <c r="B44" s="635"/>
      <c r="C44" s="640"/>
      <c r="D44" s="287" t="s">
        <v>3208</v>
      </c>
      <c r="E44" s="272"/>
      <c r="F44" s="288">
        <v>75580</v>
      </c>
      <c r="G44" s="289"/>
      <c r="H44" s="401" t="s">
        <v>3286</v>
      </c>
      <c r="I44" s="290">
        <v>730</v>
      </c>
      <c r="J44" s="291"/>
      <c r="K44" s="292" t="s">
        <v>8</v>
      </c>
      <c r="L44" s="617"/>
      <c r="M44" s="623"/>
      <c r="N44" s="617"/>
      <c r="O44" s="639"/>
      <c r="P44" s="401" t="s">
        <v>3286</v>
      </c>
      <c r="Q44" s="290">
        <v>7660</v>
      </c>
      <c r="R44" s="293">
        <v>70</v>
      </c>
      <c r="S44" s="294" t="s">
        <v>3273</v>
      </c>
      <c r="T44" s="295">
        <v>53630</v>
      </c>
      <c r="U44" s="282" t="s">
        <v>3286</v>
      </c>
      <c r="V44" s="296">
        <v>530</v>
      </c>
      <c r="W44" s="297" t="s">
        <v>3286</v>
      </c>
      <c r="X44" s="298">
        <v>45970</v>
      </c>
      <c r="Y44" s="297" t="s">
        <v>9</v>
      </c>
      <c r="Z44" s="296">
        <v>450</v>
      </c>
      <c r="AA44" s="617"/>
      <c r="AB44" s="642"/>
      <c r="AC44" s="617"/>
      <c r="AD44" s="647"/>
      <c r="AE44" s="617"/>
      <c r="AF44" s="632"/>
      <c r="AG44" s="617"/>
      <c r="AH44" s="621"/>
      <c r="AI44" s="617"/>
      <c r="AJ44" s="623"/>
      <c r="AK44" s="617"/>
      <c r="AL44" s="625"/>
      <c r="AM44" s="617"/>
      <c r="AN44" s="627"/>
      <c r="AO44" s="617"/>
      <c r="AP44" s="619"/>
      <c r="AQ44" s="617"/>
      <c r="AR44" s="630"/>
      <c r="AS44" s="643"/>
      <c r="AT44" s="645"/>
      <c r="AU44" s="617"/>
      <c r="AV44" s="299">
        <v>180</v>
      </c>
      <c r="AW44" s="241"/>
      <c r="AX44" s="300">
        <v>0.75</v>
      </c>
      <c r="AY44" s="250"/>
      <c r="AZ44" s="394"/>
      <c r="BA44" s="394"/>
      <c r="BB44" s="628"/>
    </row>
    <row r="45" spans="1:54" s="246" customFormat="1" ht="24" customHeight="1">
      <c r="A45" s="648"/>
      <c r="B45" s="634" t="s">
        <v>3210</v>
      </c>
      <c r="C45" s="636" t="s">
        <v>7</v>
      </c>
      <c r="D45" s="271" t="s">
        <v>3207</v>
      </c>
      <c r="E45" s="272"/>
      <c r="F45" s="273">
        <v>49760</v>
      </c>
      <c r="G45" s="274">
        <v>57420</v>
      </c>
      <c r="H45" s="401" t="s">
        <v>3286</v>
      </c>
      <c r="I45" s="275">
        <v>470</v>
      </c>
      <c r="J45" s="276">
        <v>550</v>
      </c>
      <c r="K45" s="277" t="s">
        <v>8</v>
      </c>
      <c r="L45" s="617" t="s">
        <v>3273</v>
      </c>
      <c r="M45" s="622">
        <v>3200</v>
      </c>
      <c r="N45" s="617" t="s">
        <v>3273</v>
      </c>
      <c r="O45" s="638">
        <v>30</v>
      </c>
      <c r="P45" s="401" t="s">
        <v>3273</v>
      </c>
      <c r="Q45" s="278">
        <v>7660</v>
      </c>
      <c r="R45" s="279">
        <v>70</v>
      </c>
      <c r="S45" s="280"/>
      <c r="T45" s="281"/>
      <c r="U45" s="282"/>
      <c r="V45" s="283"/>
      <c r="W45" s="282"/>
      <c r="X45" s="281" t="s">
        <v>0</v>
      </c>
      <c r="Y45" s="282"/>
      <c r="Z45" s="284"/>
      <c r="AA45" s="633" t="s">
        <v>3273</v>
      </c>
      <c r="AB45" s="641">
        <v>1920</v>
      </c>
      <c r="AC45" s="617" t="s">
        <v>3273</v>
      </c>
      <c r="AD45" s="646">
        <v>20</v>
      </c>
      <c r="AE45" s="617" t="s">
        <v>9</v>
      </c>
      <c r="AF45" s="631">
        <v>13130</v>
      </c>
      <c r="AG45" s="617" t="s">
        <v>3273</v>
      </c>
      <c r="AH45" s="620">
        <v>130</v>
      </c>
      <c r="AI45" s="617" t="s">
        <v>9</v>
      </c>
      <c r="AJ45" s="622">
        <v>2000</v>
      </c>
      <c r="AK45" s="617" t="s">
        <v>3273</v>
      </c>
      <c r="AL45" s="624">
        <v>20</v>
      </c>
      <c r="AM45" s="617" t="s">
        <v>9</v>
      </c>
      <c r="AN45" s="626">
        <v>580</v>
      </c>
      <c r="AO45" s="617" t="s">
        <v>9</v>
      </c>
      <c r="AP45" s="618">
        <v>5</v>
      </c>
      <c r="AQ45" s="617" t="s">
        <v>9</v>
      </c>
      <c r="AR45" s="629">
        <v>12280</v>
      </c>
      <c r="AS45" s="643" t="s">
        <v>3288</v>
      </c>
      <c r="AT45" s="644" t="s">
        <v>3276</v>
      </c>
      <c r="AU45" s="617" t="s">
        <v>3275</v>
      </c>
      <c r="AV45" s="285">
        <v>13130</v>
      </c>
      <c r="AW45" s="241"/>
      <c r="AX45" s="286" t="s">
        <v>3274</v>
      </c>
      <c r="AY45" s="250"/>
      <c r="AZ45" s="394"/>
      <c r="BA45" s="394"/>
      <c r="BB45" s="628"/>
    </row>
    <row r="46" spans="1:54" s="246" customFormat="1" ht="24" customHeight="1">
      <c r="A46" s="648"/>
      <c r="B46" s="635"/>
      <c r="C46" s="640"/>
      <c r="D46" s="287" t="s">
        <v>3208</v>
      </c>
      <c r="E46" s="272"/>
      <c r="F46" s="288">
        <v>57420</v>
      </c>
      <c r="G46" s="289"/>
      <c r="H46" s="401" t="s">
        <v>3286</v>
      </c>
      <c r="I46" s="290">
        <v>550</v>
      </c>
      <c r="J46" s="291"/>
      <c r="K46" s="292" t="s">
        <v>8</v>
      </c>
      <c r="L46" s="617"/>
      <c r="M46" s="623"/>
      <c r="N46" s="617"/>
      <c r="O46" s="639"/>
      <c r="P46" s="401" t="s">
        <v>3273</v>
      </c>
      <c r="Q46" s="290">
        <v>7660</v>
      </c>
      <c r="R46" s="293">
        <v>70</v>
      </c>
      <c r="S46" s="294" t="s">
        <v>3286</v>
      </c>
      <c r="T46" s="295">
        <v>53630</v>
      </c>
      <c r="U46" s="282" t="s">
        <v>3273</v>
      </c>
      <c r="V46" s="296">
        <v>530</v>
      </c>
      <c r="W46" s="297" t="s">
        <v>3273</v>
      </c>
      <c r="X46" s="298">
        <v>45970</v>
      </c>
      <c r="Y46" s="297" t="s">
        <v>9</v>
      </c>
      <c r="Z46" s="296">
        <v>450</v>
      </c>
      <c r="AA46" s="617"/>
      <c r="AB46" s="642"/>
      <c r="AC46" s="617"/>
      <c r="AD46" s="647"/>
      <c r="AE46" s="617"/>
      <c r="AF46" s="632"/>
      <c r="AG46" s="617"/>
      <c r="AH46" s="621"/>
      <c r="AI46" s="617"/>
      <c r="AJ46" s="623"/>
      <c r="AK46" s="617"/>
      <c r="AL46" s="625"/>
      <c r="AM46" s="617"/>
      <c r="AN46" s="627"/>
      <c r="AO46" s="617"/>
      <c r="AP46" s="619"/>
      <c r="AQ46" s="617"/>
      <c r="AR46" s="630"/>
      <c r="AS46" s="643"/>
      <c r="AT46" s="645"/>
      <c r="AU46" s="617"/>
      <c r="AV46" s="299">
        <v>130</v>
      </c>
      <c r="AW46" s="241"/>
      <c r="AX46" s="300">
        <v>0.96</v>
      </c>
      <c r="AY46" s="250"/>
      <c r="AZ46" s="394"/>
      <c r="BA46" s="394"/>
      <c r="BB46" s="628"/>
    </row>
    <row r="47" spans="1:54" s="246" customFormat="1" ht="24" customHeight="1">
      <c r="A47" s="648"/>
      <c r="B47" s="634" t="s">
        <v>3211</v>
      </c>
      <c r="C47" s="636" t="s">
        <v>7</v>
      </c>
      <c r="D47" s="271" t="s">
        <v>3207</v>
      </c>
      <c r="E47" s="272"/>
      <c r="F47" s="273">
        <v>49950</v>
      </c>
      <c r="G47" s="274">
        <v>57610</v>
      </c>
      <c r="H47" s="401" t="s">
        <v>3286</v>
      </c>
      <c r="I47" s="275">
        <v>480</v>
      </c>
      <c r="J47" s="276">
        <v>550</v>
      </c>
      <c r="K47" s="277" t="s">
        <v>8</v>
      </c>
      <c r="L47" s="617" t="s">
        <v>3286</v>
      </c>
      <c r="M47" s="622">
        <v>2490</v>
      </c>
      <c r="N47" s="617" t="s">
        <v>3273</v>
      </c>
      <c r="O47" s="638">
        <v>20</v>
      </c>
      <c r="P47" s="401" t="s">
        <v>3286</v>
      </c>
      <c r="Q47" s="278">
        <v>7660</v>
      </c>
      <c r="R47" s="279">
        <v>70</v>
      </c>
      <c r="S47" s="280"/>
      <c r="T47" s="281"/>
      <c r="U47" s="282"/>
      <c r="V47" s="283"/>
      <c r="W47" s="282"/>
      <c r="X47" s="281" t="s">
        <v>0</v>
      </c>
      <c r="Y47" s="282"/>
      <c r="Z47" s="284"/>
      <c r="AA47" s="633" t="s">
        <v>3286</v>
      </c>
      <c r="AB47" s="641" t="s">
        <v>26</v>
      </c>
      <c r="AC47" s="617" t="s">
        <v>3273</v>
      </c>
      <c r="AD47" s="646" t="s">
        <v>26</v>
      </c>
      <c r="AE47" s="617" t="s">
        <v>9</v>
      </c>
      <c r="AF47" s="631">
        <v>10210</v>
      </c>
      <c r="AG47" s="617" t="s">
        <v>3273</v>
      </c>
      <c r="AH47" s="620">
        <v>100</v>
      </c>
      <c r="AI47" s="617" t="s">
        <v>9</v>
      </c>
      <c r="AJ47" s="622">
        <v>1730</v>
      </c>
      <c r="AK47" s="617" t="s">
        <v>3273</v>
      </c>
      <c r="AL47" s="624">
        <v>10</v>
      </c>
      <c r="AM47" s="617" t="s">
        <v>9</v>
      </c>
      <c r="AN47" s="626">
        <v>450</v>
      </c>
      <c r="AO47" s="617" t="s">
        <v>9</v>
      </c>
      <c r="AP47" s="618">
        <v>4</v>
      </c>
      <c r="AQ47" s="617" t="s">
        <v>9</v>
      </c>
      <c r="AR47" s="629">
        <v>9770</v>
      </c>
      <c r="AS47" s="643" t="s">
        <v>3277</v>
      </c>
      <c r="AT47" s="644" t="s">
        <v>3289</v>
      </c>
      <c r="AU47" s="617" t="s">
        <v>3275</v>
      </c>
      <c r="AV47" s="285">
        <v>10210</v>
      </c>
      <c r="AW47" s="241"/>
      <c r="AX47" s="286" t="s">
        <v>3274</v>
      </c>
      <c r="AY47" s="250"/>
      <c r="AZ47" s="394"/>
      <c r="BA47" s="394"/>
      <c r="BB47" s="628"/>
    </row>
    <row r="48" spans="1:54" s="246" customFormat="1" ht="24" customHeight="1">
      <c r="A48" s="648"/>
      <c r="B48" s="635"/>
      <c r="C48" s="640"/>
      <c r="D48" s="287" t="s">
        <v>3208</v>
      </c>
      <c r="E48" s="272"/>
      <c r="F48" s="288">
        <v>57610</v>
      </c>
      <c r="G48" s="289"/>
      <c r="H48" s="401" t="s">
        <v>3286</v>
      </c>
      <c r="I48" s="290">
        <v>550</v>
      </c>
      <c r="J48" s="291"/>
      <c r="K48" s="292" t="s">
        <v>8</v>
      </c>
      <c r="L48" s="617"/>
      <c r="M48" s="623"/>
      <c r="N48" s="617"/>
      <c r="O48" s="639"/>
      <c r="P48" s="401" t="s">
        <v>3273</v>
      </c>
      <c r="Q48" s="290">
        <v>7660</v>
      </c>
      <c r="R48" s="293">
        <v>70</v>
      </c>
      <c r="S48" s="294" t="s">
        <v>3273</v>
      </c>
      <c r="T48" s="295">
        <v>53630</v>
      </c>
      <c r="U48" s="282" t="s">
        <v>3273</v>
      </c>
      <c r="V48" s="296">
        <v>530</v>
      </c>
      <c r="W48" s="297" t="s">
        <v>3273</v>
      </c>
      <c r="X48" s="298">
        <v>45970</v>
      </c>
      <c r="Y48" s="297" t="s">
        <v>9</v>
      </c>
      <c r="Z48" s="296">
        <v>450</v>
      </c>
      <c r="AA48" s="617"/>
      <c r="AB48" s="642"/>
      <c r="AC48" s="617"/>
      <c r="AD48" s="647"/>
      <c r="AE48" s="617"/>
      <c r="AF48" s="632"/>
      <c r="AG48" s="617"/>
      <c r="AH48" s="621"/>
      <c r="AI48" s="617"/>
      <c r="AJ48" s="623"/>
      <c r="AK48" s="617"/>
      <c r="AL48" s="625"/>
      <c r="AM48" s="617"/>
      <c r="AN48" s="627"/>
      <c r="AO48" s="617"/>
      <c r="AP48" s="619"/>
      <c r="AQ48" s="617"/>
      <c r="AR48" s="630"/>
      <c r="AS48" s="643"/>
      <c r="AT48" s="645"/>
      <c r="AU48" s="617"/>
      <c r="AV48" s="299">
        <v>100</v>
      </c>
      <c r="AW48" s="241"/>
      <c r="AX48" s="300">
        <v>0.98</v>
      </c>
      <c r="AY48" s="250"/>
      <c r="AZ48" s="394"/>
      <c r="BA48" s="394"/>
      <c r="BB48" s="628"/>
    </row>
    <row r="49" spans="1:54" s="246" customFormat="1" ht="24" customHeight="1">
      <c r="A49" s="648"/>
      <c r="B49" s="634" t="s">
        <v>3212</v>
      </c>
      <c r="C49" s="636" t="s">
        <v>7</v>
      </c>
      <c r="D49" s="271" t="s">
        <v>3207</v>
      </c>
      <c r="E49" s="272"/>
      <c r="F49" s="273">
        <v>46180</v>
      </c>
      <c r="G49" s="274">
        <v>53840</v>
      </c>
      <c r="H49" s="401" t="s">
        <v>3273</v>
      </c>
      <c r="I49" s="275">
        <v>440</v>
      </c>
      <c r="J49" s="276">
        <v>520</v>
      </c>
      <c r="K49" s="277" t="s">
        <v>8</v>
      </c>
      <c r="L49" s="617" t="s">
        <v>3273</v>
      </c>
      <c r="M49" s="622">
        <v>1860</v>
      </c>
      <c r="N49" s="617" t="s">
        <v>3286</v>
      </c>
      <c r="O49" s="638">
        <v>10</v>
      </c>
      <c r="P49" s="401" t="s">
        <v>3286</v>
      </c>
      <c r="Q49" s="278">
        <v>7660</v>
      </c>
      <c r="R49" s="279">
        <v>70</v>
      </c>
      <c r="S49" s="280"/>
      <c r="T49" s="281"/>
      <c r="U49" s="282"/>
      <c r="V49" s="283"/>
      <c r="W49" s="282"/>
      <c r="X49" s="281" t="s">
        <v>0</v>
      </c>
      <c r="Y49" s="282"/>
      <c r="Z49" s="284"/>
      <c r="AA49" s="633" t="s">
        <v>3273</v>
      </c>
      <c r="AB49" s="641" t="s">
        <v>26</v>
      </c>
      <c r="AC49" s="617" t="s">
        <v>3273</v>
      </c>
      <c r="AD49" s="646" t="s">
        <v>26</v>
      </c>
      <c r="AE49" s="617" t="s">
        <v>9</v>
      </c>
      <c r="AF49" s="631">
        <v>7660</v>
      </c>
      <c r="AG49" s="617" t="s">
        <v>3273</v>
      </c>
      <c r="AH49" s="620">
        <v>70</v>
      </c>
      <c r="AI49" s="617" t="s">
        <v>9</v>
      </c>
      <c r="AJ49" s="622">
        <v>1300</v>
      </c>
      <c r="AK49" s="617" t="s">
        <v>3273</v>
      </c>
      <c r="AL49" s="624">
        <v>10</v>
      </c>
      <c r="AM49" s="617" t="s">
        <v>9</v>
      </c>
      <c r="AN49" s="626">
        <v>340</v>
      </c>
      <c r="AO49" s="617" t="s">
        <v>9</v>
      </c>
      <c r="AP49" s="618">
        <v>3</v>
      </c>
      <c r="AQ49" s="617" t="s">
        <v>9</v>
      </c>
      <c r="AR49" s="629">
        <v>7500</v>
      </c>
      <c r="AS49" s="643" t="s">
        <v>3288</v>
      </c>
      <c r="AT49" s="644" t="s">
        <v>3276</v>
      </c>
      <c r="AU49" s="617" t="s">
        <v>3275</v>
      </c>
      <c r="AV49" s="285">
        <v>7660</v>
      </c>
      <c r="AW49" s="241"/>
      <c r="AX49" s="286" t="s">
        <v>3274</v>
      </c>
      <c r="AY49" s="250"/>
      <c r="AZ49" s="394"/>
      <c r="BA49" s="394"/>
      <c r="BB49" s="628"/>
    </row>
    <row r="50" spans="1:54" s="246" customFormat="1" ht="24" customHeight="1">
      <c r="A50" s="648"/>
      <c r="B50" s="635"/>
      <c r="C50" s="640"/>
      <c r="D50" s="287" t="s">
        <v>3208</v>
      </c>
      <c r="E50" s="272"/>
      <c r="F50" s="288">
        <v>53840</v>
      </c>
      <c r="G50" s="289"/>
      <c r="H50" s="401" t="s">
        <v>3286</v>
      </c>
      <c r="I50" s="290">
        <v>520</v>
      </c>
      <c r="J50" s="291"/>
      <c r="K50" s="292" t="s">
        <v>8</v>
      </c>
      <c r="L50" s="617"/>
      <c r="M50" s="623"/>
      <c r="N50" s="617"/>
      <c r="O50" s="639"/>
      <c r="P50" s="401" t="s">
        <v>3273</v>
      </c>
      <c r="Q50" s="290">
        <v>7660</v>
      </c>
      <c r="R50" s="293">
        <v>70</v>
      </c>
      <c r="S50" s="294" t="s">
        <v>3286</v>
      </c>
      <c r="T50" s="295">
        <v>53630</v>
      </c>
      <c r="U50" s="282" t="s">
        <v>3273</v>
      </c>
      <c r="V50" s="296">
        <v>530</v>
      </c>
      <c r="W50" s="297" t="s">
        <v>3273</v>
      </c>
      <c r="X50" s="298">
        <v>45970</v>
      </c>
      <c r="Y50" s="297" t="s">
        <v>9</v>
      </c>
      <c r="Z50" s="296">
        <v>450</v>
      </c>
      <c r="AA50" s="617"/>
      <c r="AB50" s="642"/>
      <c r="AC50" s="617"/>
      <c r="AD50" s="647"/>
      <c r="AE50" s="617"/>
      <c r="AF50" s="632"/>
      <c r="AG50" s="617"/>
      <c r="AH50" s="621"/>
      <c r="AI50" s="617"/>
      <c r="AJ50" s="623"/>
      <c r="AK50" s="617"/>
      <c r="AL50" s="625"/>
      <c r="AM50" s="617"/>
      <c r="AN50" s="627"/>
      <c r="AO50" s="617"/>
      <c r="AP50" s="619"/>
      <c r="AQ50" s="617"/>
      <c r="AR50" s="630"/>
      <c r="AS50" s="643"/>
      <c r="AT50" s="645"/>
      <c r="AU50" s="617"/>
      <c r="AV50" s="299">
        <v>70</v>
      </c>
      <c r="AW50" s="241"/>
      <c r="AX50" s="300">
        <v>0.89</v>
      </c>
      <c r="AY50" s="250"/>
      <c r="AZ50" s="394"/>
      <c r="BA50" s="394"/>
      <c r="BB50" s="628"/>
    </row>
    <row r="51" spans="1:54" s="246" customFormat="1" ht="24" customHeight="1">
      <c r="A51" s="648"/>
      <c r="B51" s="634" t="s">
        <v>3213</v>
      </c>
      <c r="C51" s="636" t="s">
        <v>7</v>
      </c>
      <c r="D51" s="271" t="s">
        <v>3207</v>
      </c>
      <c r="E51" s="272"/>
      <c r="F51" s="273">
        <v>40920</v>
      </c>
      <c r="G51" s="274">
        <v>48580</v>
      </c>
      <c r="H51" s="401" t="s">
        <v>3273</v>
      </c>
      <c r="I51" s="275">
        <v>390</v>
      </c>
      <c r="J51" s="276">
        <v>460</v>
      </c>
      <c r="K51" s="277" t="s">
        <v>8</v>
      </c>
      <c r="L51" s="617" t="s">
        <v>3273</v>
      </c>
      <c r="M51" s="622">
        <v>1490</v>
      </c>
      <c r="N51" s="617" t="s">
        <v>3273</v>
      </c>
      <c r="O51" s="638">
        <v>10</v>
      </c>
      <c r="P51" s="401" t="s">
        <v>3273</v>
      </c>
      <c r="Q51" s="278">
        <v>7660</v>
      </c>
      <c r="R51" s="279">
        <v>70</v>
      </c>
      <c r="S51" s="280"/>
      <c r="T51" s="281"/>
      <c r="U51" s="282"/>
      <c r="V51" s="283"/>
      <c r="W51" s="282"/>
      <c r="X51" s="281" t="s">
        <v>0</v>
      </c>
      <c r="Y51" s="282"/>
      <c r="Z51" s="284"/>
      <c r="AA51" s="633" t="s">
        <v>3273</v>
      </c>
      <c r="AB51" s="641" t="s">
        <v>26</v>
      </c>
      <c r="AC51" s="617" t="s">
        <v>3286</v>
      </c>
      <c r="AD51" s="646" t="s">
        <v>26</v>
      </c>
      <c r="AE51" s="617" t="s">
        <v>9</v>
      </c>
      <c r="AF51" s="631">
        <v>6120</v>
      </c>
      <c r="AG51" s="617" t="s">
        <v>3273</v>
      </c>
      <c r="AH51" s="620">
        <v>60</v>
      </c>
      <c r="AI51" s="617" t="s">
        <v>9</v>
      </c>
      <c r="AJ51" s="622">
        <v>1040</v>
      </c>
      <c r="AK51" s="617" t="s">
        <v>3286</v>
      </c>
      <c r="AL51" s="624">
        <v>10</v>
      </c>
      <c r="AM51" s="617" t="s">
        <v>9</v>
      </c>
      <c r="AN51" s="626">
        <v>300</v>
      </c>
      <c r="AO51" s="617" t="s">
        <v>9</v>
      </c>
      <c r="AP51" s="618">
        <v>3</v>
      </c>
      <c r="AQ51" s="617" t="s">
        <v>9</v>
      </c>
      <c r="AR51" s="629">
        <v>6130</v>
      </c>
      <c r="AS51" s="643" t="s">
        <v>3277</v>
      </c>
      <c r="AT51" s="644" t="s">
        <v>3289</v>
      </c>
      <c r="AU51" s="617" t="s">
        <v>3275</v>
      </c>
      <c r="AV51" s="285">
        <v>6130</v>
      </c>
      <c r="AW51" s="241"/>
      <c r="AX51" s="286" t="s">
        <v>3274</v>
      </c>
      <c r="AY51" s="250"/>
      <c r="AZ51" s="394"/>
      <c r="BA51" s="394"/>
      <c r="BB51" s="628"/>
    </row>
    <row r="52" spans="1:54" s="246" customFormat="1" ht="24" customHeight="1">
      <c r="A52" s="648"/>
      <c r="B52" s="635"/>
      <c r="C52" s="640"/>
      <c r="D52" s="287" t="s">
        <v>3208</v>
      </c>
      <c r="E52" s="272"/>
      <c r="F52" s="288">
        <v>48580</v>
      </c>
      <c r="G52" s="289"/>
      <c r="H52" s="401" t="s">
        <v>3273</v>
      </c>
      <c r="I52" s="290">
        <v>460</v>
      </c>
      <c r="J52" s="291"/>
      <c r="K52" s="292" t="s">
        <v>8</v>
      </c>
      <c r="L52" s="617"/>
      <c r="M52" s="623"/>
      <c r="N52" s="617"/>
      <c r="O52" s="639"/>
      <c r="P52" s="401" t="s">
        <v>3273</v>
      </c>
      <c r="Q52" s="290">
        <v>7660</v>
      </c>
      <c r="R52" s="293">
        <v>70</v>
      </c>
      <c r="S52" s="294" t="s">
        <v>3273</v>
      </c>
      <c r="T52" s="295">
        <v>53630</v>
      </c>
      <c r="U52" s="282" t="s">
        <v>3273</v>
      </c>
      <c r="V52" s="296">
        <v>530</v>
      </c>
      <c r="W52" s="297" t="s">
        <v>3273</v>
      </c>
      <c r="X52" s="298">
        <v>45970</v>
      </c>
      <c r="Y52" s="297" t="s">
        <v>9</v>
      </c>
      <c r="Z52" s="296">
        <v>450</v>
      </c>
      <c r="AA52" s="617"/>
      <c r="AB52" s="642"/>
      <c r="AC52" s="617"/>
      <c r="AD52" s="647"/>
      <c r="AE52" s="617"/>
      <c r="AF52" s="632"/>
      <c r="AG52" s="617"/>
      <c r="AH52" s="621"/>
      <c r="AI52" s="617"/>
      <c r="AJ52" s="623"/>
      <c r="AK52" s="617"/>
      <c r="AL52" s="625"/>
      <c r="AM52" s="617"/>
      <c r="AN52" s="627"/>
      <c r="AO52" s="617"/>
      <c r="AP52" s="619"/>
      <c r="AQ52" s="617"/>
      <c r="AR52" s="630"/>
      <c r="AS52" s="643"/>
      <c r="AT52" s="645"/>
      <c r="AU52" s="617"/>
      <c r="AV52" s="299">
        <v>60</v>
      </c>
      <c r="AX52" s="300">
        <v>0.91</v>
      </c>
      <c r="AY52" s="301"/>
      <c r="AZ52" s="394"/>
      <c r="BA52" s="394"/>
      <c r="BB52" s="628"/>
    </row>
    <row r="53" spans="1:54" s="302" customFormat="1" ht="24" customHeight="1">
      <c r="A53" s="648"/>
      <c r="B53" s="634" t="s">
        <v>3214</v>
      </c>
      <c r="C53" s="636" t="s">
        <v>7</v>
      </c>
      <c r="D53" s="271" t="s">
        <v>3207</v>
      </c>
      <c r="E53" s="272"/>
      <c r="F53" s="273">
        <v>37370</v>
      </c>
      <c r="G53" s="274">
        <v>45030</v>
      </c>
      <c r="H53" s="401" t="s">
        <v>3273</v>
      </c>
      <c r="I53" s="275">
        <v>350</v>
      </c>
      <c r="J53" s="276">
        <v>430</v>
      </c>
      <c r="K53" s="277" t="s">
        <v>8</v>
      </c>
      <c r="L53" s="617" t="s">
        <v>3273</v>
      </c>
      <c r="M53" s="622">
        <v>1240</v>
      </c>
      <c r="N53" s="617" t="s">
        <v>3273</v>
      </c>
      <c r="O53" s="638">
        <v>10</v>
      </c>
      <c r="P53" s="401" t="s">
        <v>3273</v>
      </c>
      <c r="Q53" s="278">
        <v>7660</v>
      </c>
      <c r="R53" s="279">
        <v>70</v>
      </c>
      <c r="S53" s="280"/>
      <c r="T53" s="281"/>
      <c r="U53" s="282"/>
      <c r="V53" s="283"/>
      <c r="W53" s="282"/>
      <c r="X53" s="281" t="s">
        <v>0</v>
      </c>
      <c r="Y53" s="282"/>
      <c r="Z53" s="284"/>
      <c r="AA53" s="633" t="s">
        <v>3273</v>
      </c>
      <c r="AB53" s="641" t="s">
        <v>26</v>
      </c>
      <c r="AC53" s="617" t="s">
        <v>3273</v>
      </c>
      <c r="AD53" s="646" t="s">
        <v>26</v>
      </c>
      <c r="AE53" s="617" t="s">
        <v>9</v>
      </c>
      <c r="AF53" s="631">
        <v>5100</v>
      </c>
      <c r="AG53" s="617" t="s">
        <v>3286</v>
      </c>
      <c r="AH53" s="620">
        <v>50</v>
      </c>
      <c r="AI53" s="617" t="s">
        <v>9</v>
      </c>
      <c r="AJ53" s="622">
        <v>860</v>
      </c>
      <c r="AK53" s="617" t="s">
        <v>3273</v>
      </c>
      <c r="AL53" s="624">
        <v>8</v>
      </c>
      <c r="AM53" s="617" t="s">
        <v>9</v>
      </c>
      <c r="AN53" s="626">
        <v>270</v>
      </c>
      <c r="AO53" s="617" t="s">
        <v>9</v>
      </c>
      <c r="AP53" s="618">
        <v>2</v>
      </c>
      <c r="AQ53" s="617" t="s">
        <v>9</v>
      </c>
      <c r="AR53" s="629">
        <v>5220</v>
      </c>
      <c r="AS53" s="643" t="s">
        <v>3288</v>
      </c>
      <c r="AT53" s="644" t="s">
        <v>3289</v>
      </c>
      <c r="AU53" s="617" t="s">
        <v>3275</v>
      </c>
      <c r="AV53" s="285">
        <v>5100</v>
      </c>
      <c r="AW53" s="237"/>
      <c r="AX53" s="286" t="s">
        <v>3274</v>
      </c>
      <c r="AY53" s="399"/>
      <c r="AZ53" s="394"/>
      <c r="BA53" s="394"/>
      <c r="BB53" s="628"/>
    </row>
    <row r="54" spans="1:54" s="302" customFormat="1" ht="24" customHeight="1">
      <c r="A54" s="648"/>
      <c r="B54" s="635"/>
      <c r="C54" s="640"/>
      <c r="D54" s="287" t="s">
        <v>3208</v>
      </c>
      <c r="E54" s="272"/>
      <c r="F54" s="288">
        <v>45030</v>
      </c>
      <c r="G54" s="289"/>
      <c r="H54" s="401" t="s">
        <v>3273</v>
      </c>
      <c r="I54" s="290">
        <v>430</v>
      </c>
      <c r="J54" s="291"/>
      <c r="K54" s="292" t="s">
        <v>8</v>
      </c>
      <c r="L54" s="617"/>
      <c r="M54" s="623"/>
      <c r="N54" s="617"/>
      <c r="O54" s="639"/>
      <c r="P54" s="401" t="s">
        <v>3273</v>
      </c>
      <c r="Q54" s="290">
        <v>7660</v>
      </c>
      <c r="R54" s="293">
        <v>70</v>
      </c>
      <c r="S54" s="294" t="s">
        <v>3273</v>
      </c>
      <c r="T54" s="295">
        <v>53630</v>
      </c>
      <c r="U54" s="282" t="s">
        <v>3273</v>
      </c>
      <c r="V54" s="296">
        <v>530</v>
      </c>
      <c r="W54" s="297" t="s">
        <v>3273</v>
      </c>
      <c r="X54" s="298">
        <v>45970</v>
      </c>
      <c r="Y54" s="297" t="s">
        <v>9</v>
      </c>
      <c r="Z54" s="296">
        <v>450</v>
      </c>
      <c r="AA54" s="617"/>
      <c r="AB54" s="642"/>
      <c r="AC54" s="617"/>
      <c r="AD54" s="647"/>
      <c r="AE54" s="617"/>
      <c r="AF54" s="632"/>
      <c r="AG54" s="617"/>
      <c r="AH54" s="621"/>
      <c r="AI54" s="617"/>
      <c r="AJ54" s="623"/>
      <c r="AK54" s="617"/>
      <c r="AL54" s="625"/>
      <c r="AM54" s="617"/>
      <c r="AN54" s="627"/>
      <c r="AO54" s="617"/>
      <c r="AP54" s="619"/>
      <c r="AQ54" s="617"/>
      <c r="AR54" s="630"/>
      <c r="AS54" s="643"/>
      <c r="AT54" s="645"/>
      <c r="AU54" s="617"/>
      <c r="AV54" s="299">
        <v>50</v>
      </c>
      <c r="AW54" s="237"/>
      <c r="AX54" s="300">
        <v>0.88</v>
      </c>
      <c r="AY54" s="399"/>
      <c r="AZ54" s="394"/>
      <c r="BA54" s="394"/>
      <c r="BB54" s="628"/>
    </row>
    <row r="55" spans="1:54" s="302" customFormat="1" ht="24" customHeight="1">
      <c r="A55" s="648"/>
      <c r="B55" s="634" t="s">
        <v>3215</v>
      </c>
      <c r="C55" s="636" t="s">
        <v>7</v>
      </c>
      <c r="D55" s="271" t="s">
        <v>3207</v>
      </c>
      <c r="E55" s="272"/>
      <c r="F55" s="273">
        <v>34830</v>
      </c>
      <c r="G55" s="274">
        <v>42490</v>
      </c>
      <c r="H55" s="401" t="s">
        <v>3286</v>
      </c>
      <c r="I55" s="275">
        <v>330</v>
      </c>
      <c r="J55" s="276">
        <v>400</v>
      </c>
      <c r="K55" s="277" t="s">
        <v>8</v>
      </c>
      <c r="L55" s="617" t="s">
        <v>3273</v>
      </c>
      <c r="M55" s="622">
        <v>1060</v>
      </c>
      <c r="N55" s="617" t="s">
        <v>3273</v>
      </c>
      <c r="O55" s="638">
        <v>10</v>
      </c>
      <c r="P55" s="401" t="s">
        <v>3273</v>
      </c>
      <c r="Q55" s="278">
        <v>7660</v>
      </c>
      <c r="R55" s="279">
        <v>70</v>
      </c>
      <c r="S55" s="280"/>
      <c r="T55" s="281"/>
      <c r="U55" s="282"/>
      <c r="V55" s="283"/>
      <c r="W55" s="282"/>
      <c r="X55" s="281" t="s">
        <v>0</v>
      </c>
      <c r="Y55" s="282"/>
      <c r="Z55" s="284"/>
      <c r="AA55" s="633" t="s">
        <v>3273</v>
      </c>
      <c r="AB55" s="641" t="s">
        <v>26</v>
      </c>
      <c r="AC55" s="617" t="s">
        <v>3273</v>
      </c>
      <c r="AD55" s="646" t="s">
        <v>26</v>
      </c>
      <c r="AE55" s="617" t="s">
        <v>9</v>
      </c>
      <c r="AF55" s="631">
        <v>4370</v>
      </c>
      <c r="AG55" s="617" t="s">
        <v>3273</v>
      </c>
      <c r="AH55" s="620">
        <v>40</v>
      </c>
      <c r="AI55" s="617" t="s">
        <v>9</v>
      </c>
      <c r="AJ55" s="622">
        <v>740</v>
      </c>
      <c r="AK55" s="617" t="s">
        <v>3273</v>
      </c>
      <c r="AL55" s="624">
        <v>7</v>
      </c>
      <c r="AM55" s="617" t="s">
        <v>9</v>
      </c>
      <c r="AN55" s="626">
        <v>250</v>
      </c>
      <c r="AO55" s="617" t="s">
        <v>9</v>
      </c>
      <c r="AP55" s="618">
        <v>2</v>
      </c>
      <c r="AQ55" s="617" t="s">
        <v>9</v>
      </c>
      <c r="AR55" s="629">
        <v>4660</v>
      </c>
      <c r="AS55" s="643" t="s">
        <v>3277</v>
      </c>
      <c r="AT55" s="644" t="s">
        <v>3276</v>
      </c>
      <c r="AU55" s="617" t="s">
        <v>3275</v>
      </c>
      <c r="AV55" s="285">
        <v>4370</v>
      </c>
      <c r="AW55" s="237"/>
      <c r="AX55" s="286" t="s">
        <v>3274</v>
      </c>
      <c r="AY55" s="399"/>
      <c r="AZ55" s="394"/>
      <c r="BA55" s="394"/>
      <c r="BB55" s="628"/>
    </row>
    <row r="56" spans="1:54" s="302" customFormat="1" ht="24" customHeight="1">
      <c r="A56" s="648"/>
      <c r="B56" s="635"/>
      <c r="C56" s="640"/>
      <c r="D56" s="287" t="s">
        <v>3208</v>
      </c>
      <c r="E56" s="272"/>
      <c r="F56" s="288">
        <v>42490</v>
      </c>
      <c r="G56" s="289"/>
      <c r="H56" s="401" t="s">
        <v>3273</v>
      </c>
      <c r="I56" s="290">
        <v>400</v>
      </c>
      <c r="J56" s="291"/>
      <c r="K56" s="292" t="s">
        <v>8</v>
      </c>
      <c r="L56" s="617"/>
      <c r="M56" s="623"/>
      <c r="N56" s="617"/>
      <c r="O56" s="639"/>
      <c r="P56" s="401" t="s">
        <v>3273</v>
      </c>
      <c r="Q56" s="290">
        <v>7660</v>
      </c>
      <c r="R56" s="293">
        <v>70</v>
      </c>
      <c r="S56" s="294" t="s">
        <v>3273</v>
      </c>
      <c r="T56" s="295">
        <v>53630</v>
      </c>
      <c r="U56" s="282" t="s">
        <v>3273</v>
      </c>
      <c r="V56" s="296">
        <v>530</v>
      </c>
      <c r="W56" s="297" t="s">
        <v>3273</v>
      </c>
      <c r="X56" s="298">
        <v>45970</v>
      </c>
      <c r="Y56" s="297" t="s">
        <v>9</v>
      </c>
      <c r="Z56" s="296">
        <v>450</v>
      </c>
      <c r="AA56" s="617"/>
      <c r="AB56" s="642"/>
      <c r="AC56" s="617"/>
      <c r="AD56" s="647"/>
      <c r="AE56" s="617"/>
      <c r="AF56" s="632"/>
      <c r="AG56" s="617"/>
      <c r="AH56" s="621"/>
      <c r="AI56" s="617"/>
      <c r="AJ56" s="623"/>
      <c r="AK56" s="617"/>
      <c r="AL56" s="625"/>
      <c r="AM56" s="617"/>
      <c r="AN56" s="627"/>
      <c r="AO56" s="617"/>
      <c r="AP56" s="619"/>
      <c r="AQ56" s="617"/>
      <c r="AR56" s="630"/>
      <c r="AS56" s="643"/>
      <c r="AT56" s="645"/>
      <c r="AU56" s="617"/>
      <c r="AV56" s="299">
        <v>40</v>
      </c>
      <c r="AW56" s="237"/>
      <c r="AX56" s="300">
        <v>0.9</v>
      </c>
      <c r="AY56" s="399"/>
      <c r="AZ56" s="394"/>
      <c r="BA56" s="394"/>
      <c r="BB56" s="628"/>
    </row>
    <row r="57" spans="1:54" s="302" customFormat="1" ht="24" customHeight="1">
      <c r="A57" s="648"/>
      <c r="B57" s="634" t="s">
        <v>3216</v>
      </c>
      <c r="C57" s="636" t="s">
        <v>7</v>
      </c>
      <c r="D57" s="271" t="s">
        <v>3207</v>
      </c>
      <c r="E57" s="272"/>
      <c r="F57" s="273">
        <v>32960</v>
      </c>
      <c r="G57" s="274">
        <v>40620</v>
      </c>
      <c r="H57" s="401" t="s">
        <v>3273</v>
      </c>
      <c r="I57" s="275">
        <v>310</v>
      </c>
      <c r="J57" s="276">
        <v>380</v>
      </c>
      <c r="K57" s="277" t="s">
        <v>8</v>
      </c>
      <c r="L57" s="617" t="s">
        <v>3273</v>
      </c>
      <c r="M57" s="622">
        <v>930</v>
      </c>
      <c r="N57" s="617" t="s">
        <v>3286</v>
      </c>
      <c r="O57" s="638">
        <v>9</v>
      </c>
      <c r="P57" s="401" t="s">
        <v>3273</v>
      </c>
      <c r="Q57" s="278">
        <v>7660</v>
      </c>
      <c r="R57" s="279">
        <v>70</v>
      </c>
      <c r="S57" s="280"/>
      <c r="T57" s="281"/>
      <c r="U57" s="282"/>
      <c r="V57" s="283"/>
      <c r="W57" s="282"/>
      <c r="X57" s="281" t="s">
        <v>0</v>
      </c>
      <c r="Y57" s="282"/>
      <c r="Z57" s="284"/>
      <c r="AA57" s="633" t="s">
        <v>3273</v>
      </c>
      <c r="AB57" s="641" t="s">
        <v>26</v>
      </c>
      <c r="AC57" s="617" t="s">
        <v>3273</v>
      </c>
      <c r="AD57" s="646" t="s">
        <v>26</v>
      </c>
      <c r="AE57" s="617" t="s">
        <v>9</v>
      </c>
      <c r="AF57" s="631">
        <v>3830</v>
      </c>
      <c r="AG57" s="617" t="s">
        <v>3286</v>
      </c>
      <c r="AH57" s="620">
        <v>30</v>
      </c>
      <c r="AI57" s="617" t="s">
        <v>9</v>
      </c>
      <c r="AJ57" s="622">
        <v>650</v>
      </c>
      <c r="AK57" s="617" t="s">
        <v>3273</v>
      </c>
      <c r="AL57" s="624">
        <v>6</v>
      </c>
      <c r="AM57" s="617" t="s">
        <v>9</v>
      </c>
      <c r="AN57" s="626">
        <v>230</v>
      </c>
      <c r="AO57" s="617" t="s">
        <v>9</v>
      </c>
      <c r="AP57" s="618">
        <v>2</v>
      </c>
      <c r="AQ57" s="617" t="s">
        <v>9</v>
      </c>
      <c r="AR57" s="629">
        <v>4250</v>
      </c>
      <c r="AS57" s="643" t="s">
        <v>3277</v>
      </c>
      <c r="AT57" s="644" t="s">
        <v>3276</v>
      </c>
      <c r="AU57" s="617" t="s">
        <v>3287</v>
      </c>
      <c r="AV57" s="285">
        <v>3830</v>
      </c>
      <c r="AW57" s="237"/>
      <c r="AX57" s="286" t="s">
        <v>3274</v>
      </c>
      <c r="AY57" s="399"/>
      <c r="AZ57" s="394"/>
      <c r="BA57" s="394"/>
      <c r="BB57" s="628"/>
    </row>
    <row r="58" spans="1:54" s="302" customFormat="1" ht="24" customHeight="1">
      <c r="A58" s="648"/>
      <c r="B58" s="635"/>
      <c r="C58" s="640"/>
      <c r="D58" s="287" t="s">
        <v>3208</v>
      </c>
      <c r="E58" s="272"/>
      <c r="F58" s="288">
        <v>40620</v>
      </c>
      <c r="G58" s="289"/>
      <c r="H58" s="401" t="s">
        <v>3273</v>
      </c>
      <c r="I58" s="290">
        <v>380</v>
      </c>
      <c r="J58" s="291"/>
      <c r="K58" s="292" t="s">
        <v>8</v>
      </c>
      <c r="L58" s="617"/>
      <c r="M58" s="623"/>
      <c r="N58" s="617"/>
      <c r="O58" s="639"/>
      <c r="P58" s="401" t="s">
        <v>3273</v>
      </c>
      <c r="Q58" s="290">
        <v>7660</v>
      </c>
      <c r="R58" s="293">
        <v>70</v>
      </c>
      <c r="S58" s="294" t="s">
        <v>3273</v>
      </c>
      <c r="T58" s="295">
        <v>53630</v>
      </c>
      <c r="U58" s="282" t="s">
        <v>3273</v>
      </c>
      <c r="V58" s="296">
        <v>530</v>
      </c>
      <c r="W58" s="297" t="s">
        <v>3273</v>
      </c>
      <c r="X58" s="298">
        <v>45970</v>
      </c>
      <c r="Y58" s="297" t="s">
        <v>9</v>
      </c>
      <c r="Z58" s="296">
        <v>450</v>
      </c>
      <c r="AA58" s="617"/>
      <c r="AB58" s="642"/>
      <c r="AC58" s="617"/>
      <c r="AD58" s="647"/>
      <c r="AE58" s="617"/>
      <c r="AF58" s="632"/>
      <c r="AG58" s="617"/>
      <c r="AH58" s="621"/>
      <c r="AI58" s="617"/>
      <c r="AJ58" s="623"/>
      <c r="AK58" s="617"/>
      <c r="AL58" s="625"/>
      <c r="AM58" s="617"/>
      <c r="AN58" s="627"/>
      <c r="AO58" s="617"/>
      <c r="AP58" s="619"/>
      <c r="AQ58" s="617"/>
      <c r="AR58" s="630"/>
      <c r="AS58" s="643"/>
      <c r="AT58" s="645"/>
      <c r="AU58" s="617"/>
      <c r="AV58" s="299">
        <v>30</v>
      </c>
      <c r="AW58" s="237"/>
      <c r="AX58" s="300">
        <v>0.92</v>
      </c>
      <c r="AY58" s="399"/>
      <c r="AZ58" s="394"/>
      <c r="BA58" s="394"/>
      <c r="BB58" s="628"/>
    </row>
    <row r="59" spans="1:54" s="302" customFormat="1" ht="24" customHeight="1">
      <c r="A59" s="648"/>
      <c r="B59" s="634" t="s">
        <v>3217</v>
      </c>
      <c r="C59" s="636" t="s">
        <v>7</v>
      </c>
      <c r="D59" s="271" t="s">
        <v>3207</v>
      </c>
      <c r="E59" s="272"/>
      <c r="F59" s="273">
        <v>31480</v>
      </c>
      <c r="G59" s="274">
        <v>39140</v>
      </c>
      <c r="H59" s="401" t="s">
        <v>3286</v>
      </c>
      <c r="I59" s="275">
        <v>290</v>
      </c>
      <c r="J59" s="276">
        <v>370</v>
      </c>
      <c r="K59" s="277" t="s">
        <v>8</v>
      </c>
      <c r="L59" s="617" t="s">
        <v>3273</v>
      </c>
      <c r="M59" s="622">
        <v>830</v>
      </c>
      <c r="N59" s="617" t="s">
        <v>3273</v>
      </c>
      <c r="O59" s="638">
        <v>8</v>
      </c>
      <c r="P59" s="401" t="s">
        <v>3273</v>
      </c>
      <c r="Q59" s="278">
        <v>7660</v>
      </c>
      <c r="R59" s="279">
        <v>70</v>
      </c>
      <c r="S59" s="280"/>
      <c r="T59" s="281"/>
      <c r="U59" s="282"/>
      <c r="V59" s="283"/>
      <c r="W59" s="282"/>
      <c r="X59" s="281" t="s">
        <v>0</v>
      </c>
      <c r="Y59" s="282"/>
      <c r="Z59" s="284"/>
      <c r="AA59" s="633" t="s">
        <v>3273</v>
      </c>
      <c r="AB59" s="641">
        <v>640</v>
      </c>
      <c r="AC59" s="617" t="s">
        <v>3273</v>
      </c>
      <c r="AD59" s="646">
        <v>6</v>
      </c>
      <c r="AE59" s="617" t="s">
        <v>9</v>
      </c>
      <c r="AF59" s="631">
        <v>3400</v>
      </c>
      <c r="AG59" s="617" t="s">
        <v>3273</v>
      </c>
      <c r="AH59" s="620">
        <v>30</v>
      </c>
      <c r="AI59" s="617" t="s">
        <v>9</v>
      </c>
      <c r="AJ59" s="622">
        <v>570</v>
      </c>
      <c r="AK59" s="617" t="s">
        <v>3273</v>
      </c>
      <c r="AL59" s="624">
        <v>5</v>
      </c>
      <c r="AM59" s="617" t="s">
        <v>9</v>
      </c>
      <c r="AN59" s="626">
        <v>220</v>
      </c>
      <c r="AO59" s="617" t="s">
        <v>9</v>
      </c>
      <c r="AP59" s="618">
        <v>2</v>
      </c>
      <c r="AQ59" s="617" t="s">
        <v>9</v>
      </c>
      <c r="AR59" s="629">
        <v>3920</v>
      </c>
      <c r="AS59" s="643" t="s">
        <v>3288</v>
      </c>
      <c r="AT59" s="644" t="s">
        <v>3276</v>
      </c>
      <c r="AU59" s="617" t="s">
        <v>3275</v>
      </c>
      <c r="AV59" s="285">
        <v>3400</v>
      </c>
      <c r="AW59" s="237"/>
      <c r="AX59" s="286" t="s">
        <v>3274</v>
      </c>
      <c r="AY59" s="399"/>
      <c r="AZ59" s="394"/>
      <c r="BA59" s="394"/>
      <c r="BB59" s="628"/>
    </row>
    <row r="60" spans="1:54" s="302" customFormat="1" ht="24" customHeight="1">
      <c r="A60" s="648"/>
      <c r="B60" s="635"/>
      <c r="C60" s="640"/>
      <c r="D60" s="287" t="s">
        <v>3208</v>
      </c>
      <c r="E60" s="272"/>
      <c r="F60" s="288">
        <v>39140</v>
      </c>
      <c r="G60" s="289"/>
      <c r="H60" s="401" t="s">
        <v>3286</v>
      </c>
      <c r="I60" s="290">
        <v>370</v>
      </c>
      <c r="J60" s="291"/>
      <c r="K60" s="292" t="s">
        <v>8</v>
      </c>
      <c r="L60" s="617"/>
      <c r="M60" s="623"/>
      <c r="N60" s="617"/>
      <c r="O60" s="639"/>
      <c r="P60" s="401" t="s">
        <v>3286</v>
      </c>
      <c r="Q60" s="290">
        <v>7660</v>
      </c>
      <c r="R60" s="293">
        <v>70</v>
      </c>
      <c r="S60" s="294" t="s">
        <v>3273</v>
      </c>
      <c r="T60" s="295">
        <v>53630</v>
      </c>
      <c r="U60" s="282" t="s">
        <v>3273</v>
      </c>
      <c r="V60" s="296">
        <v>530</v>
      </c>
      <c r="W60" s="297" t="s">
        <v>3286</v>
      </c>
      <c r="X60" s="298">
        <v>45970</v>
      </c>
      <c r="Y60" s="297" t="s">
        <v>9</v>
      </c>
      <c r="Z60" s="296">
        <v>450</v>
      </c>
      <c r="AA60" s="617"/>
      <c r="AB60" s="642"/>
      <c r="AC60" s="617"/>
      <c r="AD60" s="647"/>
      <c r="AE60" s="617"/>
      <c r="AF60" s="632"/>
      <c r="AG60" s="617"/>
      <c r="AH60" s="621"/>
      <c r="AI60" s="617"/>
      <c r="AJ60" s="623"/>
      <c r="AK60" s="617"/>
      <c r="AL60" s="625"/>
      <c r="AM60" s="617"/>
      <c r="AN60" s="627"/>
      <c r="AO60" s="617"/>
      <c r="AP60" s="619"/>
      <c r="AQ60" s="617"/>
      <c r="AR60" s="630"/>
      <c r="AS60" s="643"/>
      <c r="AT60" s="645"/>
      <c r="AU60" s="617"/>
      <c r="AV60" s="299">
        <v>30</v>
      </c>
      <c r="AW60" s="237"/>
      <c r="AX60" s="300">
        <v>0.94</v>
      </c>
      <c r="AY60" s="399"/>
      <c r="AZ60" s="394"/>
      <c r="BA60" s="394"/>
      <c r="BB60" s="628"/>
    </row>
    <row r="61" spans="1:54" s="302" customFormat="1" ht="24" customHeight="1">
      <c r="A61" s="648"/>
      <c r="B61" s="634" t="s">
        <v>3218</v>
      </c>
      <c r="C61" s="636" t="s">
        <v>7</v>
      </c>
      <c r="D61" s="271" t="s">
        <v>3207</v>
      </c>
      <c r="E61" s="272"/>
      <c r="F61" s="273">
        <v>30320</v>
      </c>
      <c r="G61" s="274">
        <v>37980</v>
      </c>
      <c r="H61" s="401" t="s">
        <v>3273</v>
      </c>
      <c r="I61" s="275">
        <v>280</v>
      </c>
      <c r="J61" s="276">
        <v>360</v>
      </c>
      <c r="K61" s="277" t="s">
        <v>8</v>
      </c>
      <c r="L61" s="617" t="s">
        <v>3286</v>
      </c>
      <c r="M61" s="622">
        <v>740</v>
      </c>
      <c r="N61" s="617" t="s">
        <v>3286</v>
      </c>
      <c r="O61" s="638">
        <v>7</v>
      </c>
      <c r="P61" s="401" t="s">
        <v>3273</v>
      </c>
      <c r="Q61" s="278">
        <v>7660</v>
      </c>
      <c r="R61" s="279">
        <v>70</v>
      </c>
      <c r="S61" s="280"/>
      <c r="T61" s="281"/>
      <c r="U61" s="282"/>
      <c r="V61" s="283"/>
      <c r="W61" s="282"/>
      <c r="X61" s="281" t="s">
        <v>0</v>
      </c>
      <c r="Y61" s="282"/>
      <c r="Z61" s="284"/>
      <c r="AA61" s="633" t="s">
        <v>3286</v>
      </c>
      <c r="AB61" s="641">
        <v>570</v>
      </c>
      <c r="AC61" s="617" t="s">
        <v>3273</v>
      </c>
      <c r="AD61" s="646">
        <v>5</v>
      </c>
      <c r="AE61" s="617" t="s">
        <v>9</v>
      </c>
      <c r="AF61" s="631">
        <v>3060</v>
      </c>
      <c r="AG61" s="617" t="s">
        <v>3286</v>
      </c>
      <c r="AH61" s="620">
        <v>30</v>
      </c>
      <c r="AI61" s="617" t="s">
        <v>9</v>
      </c>
      <c r="AJ61" s="622">
        <v>520</v>
      </c>
      <c r="AK61" s="617" t="s">
        <v>3286</v>
      </c>
      <c r="AL61" s="624">
        <v>5</v>
      </c>
      <c r="AM61" s="617" t="s">
        <v>9</v>
      </c>
      <c r="AN61" s="626">
        <v>210</v>
      </c>
      <c r="AO61" s="617" t="s">
        <v>9</v>
      </c>
      <c r="AP61" s="618">
        <v>2</v>
      </c>
      <c r="AQ61" s="617" t="s">
        <v>9</v>
      </c>
      <c r="AR61" s="629">
        <v>3660</v>
      </c>
      <c r="AS61" s="643" t="s">
        <v>3277</v>
      </c>
      <c r="AT61" s="644" t="s">
        <v>3276</v>
      </c>
      <c r="AU61" s="617" t="s">
        <v>3275</v>
      </c>
      <c r="AV61" s="285">
        <v>3060</v>
      </c>
      <c r="AW61" s="237"/>
      <c r="AX61" s="286" t="s">
        <v>3274</v>
      </c>
      <c r="AY61" s="399"/>
      <c r="AZ61" s="394"/>
      <c r="BA61" s="394"/>
      <c r="BB61" s="628"/>
    </row>
    <row r="62" spans="1:54" s="302" customFormat="1" ht="24" customHeight="1">
      <c r="A62" s="648"/>
      <c r="B62" s="635"/>
      <c r="C62" s="640"/>
      <c r="D62" s="287" t="s">
        <v>3208</v>
      </c>
      <c r="E62" s="272"/>
      <c r="F62" s="288">
        <v>37980</v>
      </c>
      <c r="G62" s="289"/>
      <c r="H62" s="401" t="s">
        <v>3286</v>
      </c>
      <c r="I62" s="290">
        <v>360</v>
      </c>
      <c r="J62" s="291"/>
      <c r="K62" s="292" t="s">
        <v>8</v>
      </c>
      <c r="L62" s="617"/>
      <c r="M62" s="623"/>
      <c r="N62" s="617"/>
      <c r="O62" s="639"/>
      <c r="P62" s="401" t="s">
        <v>3273</v>
      </c>
      <c r="Q62" s="290">
        <v>7660</v>
      </c>
      <c r="R62" s="293">
        <v>70</v>
      </c>
      <c r="S62" s="294" t="s">
        <v>3273</v>
      </c>
      <c r="T62" s="295">
        <v>53630</v>
      </c>
      <c r="U62" s="282" t="s">
        <v>3273</v>
      </c>
      <c r="V62" s="296">
        <v>530</v>
      </c>
      <c r="W62" s="297" t="s">
        <v>3273</v>
      </c>
      <c r="X62" s="298">
        <v>45970</v>
      </c>
      <c r="Y62" s="297" t="s">
        <v>9</v>
      </c>
      <c r="Z62" s="296">
        <v>450</v>
      </c>
      <c r="AA62" s="617"/>
      <c r="AB62" s="642"/>
      <c r="AC62" s="617"/>
      <c r="AD62" s="647"/>
      <c r="AE62" s="617"/>
      <c r="AF62" s="632"/>
      <c r="AG62" s="617"/>
      <c r="AH62" s="621"/>
      <c r="AI62" s="617"/>
      <c r="AJ62" s="623"/>
      <c r="AK62" s="617"/>
      <c r="AL62" s="625"/>
      <c r="AM62" s="617"/>
      <c r="AN62" s="627"/>
      <c r="AO62" s="617"/>
      <c r="AP62" s="619"/>
      <c r="AQ62" s="617"/>
      <c r="AR62" s="630"/>
      <c r="AS62" s="643"/>
      <c r="AT62" s="645"/>
      <c r="AU62" s="617"/>
      <c r="AV62" s="299">
        <v>30</v>
      </c>
      <c r="AW62" s="237"/>
      <c r="AX62" s="300">
        <v>0.98</v>
      </c>
      <c r="AY62" s="399"/>
      <c r="AZ62" s="394"/>
      <c r="BA62" s="394"/>
      <c r="BB62" s="628"/>
    </row>
    <row r="63" spans="1:54" s="302" customFormat="1" ht="24" customHeight="1">
      <c r="A63" s="648"/>
      <c r="B63" s="634" t="s">
        <v>3219</v>
      </c>
      <c r="C63" s="636" t="s">
        <v>7</v>
      </c>
      <c r="D63" s="271" t="s">
        <v>3207</v>
      </c>
      <c r="E63" s="272"/>
      <c r="F63" s="273">
        <v>28550</v>
      </c>
      <c r="G63" s="274">
        <v>36210</v>
      </c>
      <c r="H63" s="401" t="s">
        <v>3286</v>
      </c>
      <c r="I63" s="275">
        <v>260</v>
      </c>
      <c r="J63" s="276">
        <v>340</v>
      </c>
      <c r="K63" s="277" t="s">
        <v>8</v>
      </c>
      <c r="L63" s="617" t="s">
        <v>3286</v>
      </c>
      <c r="M63" s="622">
        <v>620</v>
      </c>
      <c r="N63" s="617" t="s">
        <v>3273</v>
      </c>
      <c r="O63" s="638">
        <v>6</v>
      </c>
      <c r="P63" s="401" t="s">
        <v>3273</v>
      </c>
      <c r="Q63" s="278">
        <v>7660</v>
      </c>
      <c r="R63" s="279">
        <v>70</v>
      </c>
      <c r="S63" s="280"/>
      <c r="T63" s="281"/>
      <c r="U63" s="282"/>
      <c r="V63" s="283"/>
      <c r="W63" s="282"/>
      <c r="X63" s="281" t="s">
        <v>0</v>
      </c>
      <c r="Y63" s="282"/>
      <c r="Z63" s="284"/>
      <c r="AA63" s="633" t="s">
        <v>3273</v>
      </c>
      <c r="AB63" s="641">
        <v>480</v>
      </c>
      <c r="AC63" s="617" t="s">
        <v>3286</v>
      </c>
      <c r="AD63" s="646">
        <v>4</v>
      </c>
      <c r="AE63" s="617" t="s">
        <v>9</v>
      </c>
      <c r="AF63" s="631">
        <v>2550</v>
      </c>
      <c r="AG63" s="617" t="s">
        <v>3273</v>
      </c>
      <c r="AH63" s="620">
        <v>20</v>
      </c>
      <c r="AI63" s="617" t="s">
        <v>9</v>
      </c>
      <c r="AJ63" s="622">
        <v>500</v>
      </c>
      <c r="AK63" s="617" t="s">
        <v>3273</v>
      </c>
      <c r="AL63" s="624">
        <v>5</v>
      </c>
      <c r="AM63" s="617" t="s">
        <v>9</v>
      </c>
      <c r="AN63" s="626">
        <v>190</v>
      </c>
      <c r="AO63" s="617" t="s">
        <v>9</v>
      </c>
      <c r="AP63" s="618">
        <v>1</v>
      </c>
      <c r="AQ63" s="617" t="s">
        <v>9</v>
      </c>
      <c r="AR63" s="629">
        <v>3160</v>
      </c>
      <c r="AS63" s="643" t="s">
        <v>3288</v>
      </c>
      <c r="AT63" s="644" t="s">
        <v>3276</v>
      </c>
      <c r="AU63" s="617" t="s">
        <v>3275</v>
      </c>
      <c r="AV63" s="285">
        <v>2550</v>
      </c>
      <c r="AW63" s="237"/>
      <c r="AX63" s="286" t="s">
        <v>3274</v>
      </c>
      <c r="AY63" s="399"/>
      <c r="AZ63" s="394"/>
      <c r="BA63" s="394"/>
      <c r="BB63" s="628"/>
    </row>
    <row r="64" spans="1:54" s="302" customFormat="1" ht="24" customHeight="1">
      <c r="A64" s="648"/>
      <c r="B64" s="635"/>
      <c r="C64" s="640"/>
      <c r="D64" s="287" t="s">
        <v>3208</v>
      </c>
      <c r="E64" s="272"/>
      <c r="F64" s="288">
        <v>36210</v>
      </c>
      <c r="G64" s="289"/>
      <c r="H64" s="401" t="s">
        <v>3273</v>
      </c>
      <c r="I64" s="290">
        <v>340</v>
      </c>
      <c r="J64" s="291"/>
      <c r="K64" s="292" t="s">
        <v>8</v>
      </c>
      <c r="L64" s="617"/>
      <c r="M64" s="623"/>
      <c r="N64" s="617"/>
      <c r="O64" s="639"/>
      <c r="P64" s="401" t="s">
        <v>3273</v>
      </c>
      <c r="Q64" s="290">
        <v>7660</v>
      </c>
      <c r="R64" s="293">
        <v>70</v>
      </c>
      <c r="S64" s="294" t="s">
        <v>3286</v>
      </c>
      <c r="T64" s="295">
        <v>53630</v>
      </c>
      <c r="U64" s="282" t="s">
        <v>3286</v>
      </c>
      <c r="V64" s="296">
        <v>530</v>
      </c>
      <c r="W64" s="297" t="s">
        <v>3273</v>
      </c>
      <c r="X64" s="298">
        <v>45970</v>
      </c>
      <c r="Y64" s="297" t="s">
        <v>9</v>
      </c>
      <c r="Z64" s="296">
        <v>450</v>
      </c>
      <c r="AA64" s="617"/>
      <c r="AB64" s="642"/>
      <c r="AC64" s="617"/>
      <c r="AD64" s="647"/>
      <c r="AE64" s="617"/>
      <c r="AF64" s="632"/>
      <c r="AG64" s="617"/>
      <c r="AH64" s="621"/>
      <c r="AI64" s="617"/>
      <c r="AJ64" s="623"/>
      <c r="AK64" s="617"/>
      <c r="AL64" s="625"/>
      <c r="AM64" s="617"/>
      <c r="AN64" s="627"/>
      <c r="AO64" s="617"/>
      <c r="AP64" s="619"/>
      <c r="AQ64" s="617"/>
      <c r="AR64" s="630"/>
      <c r="AS64" s="643"/>
      <c r="AT64" s="645"/>
      <c r="AU64" s="617"/>
      <c r="AV64" s="299">
        <v>20</v>
      </c>
      <c r="AW64" s="237"/>
      <c r="AX64" s="300">
        <v>0.91</v>
      </c>
      <c r="AY64" s="399"/>
      <c r="AZ64" s="394"/>
      <c r="BA64" s="394"/>
      <c r="BB64" s="628"/>
    </row>
    <row r="65" spans="1:54" s="302" customFormat="1" ht="24" customHeight="1">
      <c r="A65" s="648"/>
      <c r="B65" s="634" t="s">
        <v>3220</v>
      </c>
      <c r="C65" s="636" t="s">
        <v>7</v>
      </c>
      <c r="D65" s="271" t="s">
        <v>3207</v>
      </c>
      <c r="E65" s="272"/>
      <c r="F65" s="273">
        <v>27280</v>
      </c>
      <c r="G65" s="274">
        <v>34940</v>
      </c>
      <c r="H65" s="401" t="s">
        <v>3273</v>
      </c>
      <c r="I65" s="275">
        <v>250</v>
      </c>
      <c r="J65" s="276">
        <v>330</v>
      </c>
      <c r="K65" s="277" t="s">
        <v>8</v>
      </c>
      <c r="L65" s="617" t="s">
        <v>3286</v>
      </c>
      <c r="M65" s="622">
        <v>530</v>
      </c>
      <c r="N65" s="617" t="s">
        <v>3273</v>
      </c>
      <c r="O65" s="638">
        <v>5</v>
      </c>
      <c r="P65" s="401" t="s">
        <v>3273</v>
      </c>
      <c r="Q65" s="278">
        <v>7660</v>
      </c>
      <c r="R65" s="279">
        <v>70</v>
      </c>
      <c r="S65" s="280"/>
      <c r="T65" s="281"/>
      <c r="U65" s="282"/>
      <c r="V65" s="283"/>
      <c r="W65" s="282"/>
      <c r="X65" s="281" t="s">
        <v>0</v>
      </c>
      <c r="Y65" s="282"/>
      <c r="Z65" s="284"/>
      <c r="AA65" s="633" t="s">
        <v>3273</v>
      </c>
      <c r="AB65" s="641">
        <v>410</v>
      </c>
      <c r="AC65" s="617" t="s">
        <v>3273</v>
      </c>
      <c r="AD65" s="646">
        <v>4</v>
      </c>
      <c r="AE65" s="617" t="s">
        <v>9</v>
      </c>
      <c r="AF65" s="631">
        <v>2180</v>
      </c>
      <c r="AG65" s="617" t="s">
        <v>3273</v>
      </c>
      <c r="AH65" s="620">
        <v>20</v>
      </c>
      <c r="AI65" s="617" t="s">
        <v>9</v>
      </c>
      <c r="AJ65" s="622">
        <v>500</v>
      </c>
      <c r="AK65" s="617" t="s">
        <v>3273</v>
      </c>
      <c r="AL65" s="624">
        <v>5</v>
      </c>
      <c r="AM65" s="617" t="s">
        <v>9</v>
      </c>
      <c r="AN65" s="626">
        <v>170</v>
      </c>
      <c r="AO65" s="617" t="s">
        <v>9</v>
      </c>
      <c r="AP65" s="618">
        <v>1</v>
      </c>
      <c r="AQ65" s="617" t="s">
        <v>9</v>
      </c>
      <c r="AR65" s="629">
        <v>2810</v>
      </c>
      <c r="AS65" s="643" t="s">
        <v>3277</v>
      </c>
      <c r="AT65" s="644" t="s">
        <v>3276</v>
      </c>
      <c r="AU65" s="617" t="s">
        <v>3275</v>
      </c>
      <c r="AV65" s="285">
        <v>2180</v>
      </c>
      <c r="AW65" s="237"/>
      <c r="AX65" s="286" t="s">
        <v>3274</v>
      </c>
      <c r="AY65" s="399"/>
      <c r="AZ65" s="394"/>
      <c r="BA65" s="394"/>
      <c r="BB65" s="628"/>
    </row>
    <row r="66" spans="1:54" s="302" customFormat="1" ht="24" customHeight="1">
      <c r="A66" s="648"/>
      <c r="B66" s="635"/>
      <c r="C66" s="640"/>
      <c r="D66" s="287" t="s">
        <v>3208</v>
      </c>
      <c r="E66" s="272"/>
      <c r="F66" s="288">
        <v>34940</v>
      </c>
      <c r="G66" s="289"/>
      <c r="H66" s="401" t="s">
        <v>3286</v>
      </c>
      <c r="I66" s="290">
        <v>330</v>
      </c>
      <c r="J66" s="291"/>
      <c r="K66" s="292" t="s">
        <v>8</v>
      </c>
      <c r="L66" s="617"/>
      <c r="M66" s="623"/>
      <c r="N66" s="617"/>
      <c r="O66" s="639"/>
      <c r="P66" s="401" t="s">
        <v>3286</v>
      </c>
      <c r="Q66" s="290">
        <v>7660</v>
      </c>
      <c r="R66" s="293">
        <v>70</v>
      </c>
      <c r="S66" s="294" t="s">
        <v>3286</v>
      </c>
      <c r="T66" s="295">
        <v>53630</v>
      </c>
      <c r="U66" s="282" t="s">
        <v>3273</v>
      </c>
      <c r="V66" s="296">
        <v>530</v>
      </c>
      <c r="W66" s="297" t="s">
        <v>3273</v>
      </c>
      <c r="X66" s="298">
        <v>45970</v>
      </c>
      <c r="Y66" s="297" t="s">
        <v>9</v>
      </c>
      <c r="Z66" s="296">
        <v>450</v>
      </c>
      <c r="AA66" s="617"/>
      <c r="AB66" s="642"/>
      <c r="AC66" s="617"/>
      <c r="AD66" s="647"/>
      <c r="AE66" s="617"/>
      <c r="AF66" s="632"/>
      <c r="AG66" s="617"/>
      <c r="AH66" s="621"/>
      <c r="AI66" s="617"/>
      <c r="AJ66" s="623"/>
      <c r="AK66" s="617"/>
      <c r="AL66" s="625"/>
      <c r="AM66" s="617"/>
      <c r="AN66" s="627"/>
      <c r="AO66" s="617"/>
      <c r="AP66" s="619"/>
      <c r="AQ66" s="617"/>
      <c r="AR66" s="630"/>
      <c r="AS66" s="643"/>
      <c r="AT66" s="645"/>
      <c r="AU66" s="617"/>
      <c r="AV66" s="299">
        <v>20</v>
      </c>
      <c r="AW66" s="237"/>
      <c r="AX66" s="300">
        <v>0.94</v>
      </c>
      <c r="AY66" s="399"/>
      <c r="AZ66" s="394"/>
      <c r="BA66" s="394"/>
      <c r="BB66" s="628"/>
    </row>
    <row r="67" spans="1:54" s="302" customFormat="1" ht="24" customHeight="1">
      <c r="A67" s="648"/>
      <c r="B67" s="634" t="s">
        <v>3221</v>
      </c>
      <c r="C67" s="636" t="s">
        <v>7</v>
      </c>
      <c r="D67" s="271" t="s">
        <v>3207</v>
      </c>
      <c r="E67" s="272"/>
      <c r="F67" s="273">
        <v>26330</v>
      </c>
      <c r="G67" s="274">
        <v>33990</v>
      </c>
      <c r="H67" s="401" t="s">
        <v>3273</v>
      </c>
      <c r="I67" s="275">
        <v>240</v>
      </c>
      <c r="J67" s="276">
        <v>320</v>
      </c>
      <c r="K67" s="277" t="s">
        <v>8</v>
      </c>
      <c r="L67" s="617" t="s">
        <v>3286</v>
      </c>
      <c r="M67" s="622">
        <v>460</v>
      </c>
      <c r="N67" s="617" t="s">
        <v>3286</v>
      </c>
      <c r="O67" s="638">
        <v>4</v>
      </c>
      <c r="P67" s="401" t="s">
        <v>3273</v>
      </c>
      <c r="Q67" s="278">
        <v>7660</v>
      </c>
      <c r="R67" s="279">
        <v>70</v>
      </c>
      <c r="S67" s="280"/>
      <c r="T67" s="281"/>
      <c r="U67" s="282"/>
      <c r="V67" s="283"/>
      <c r="W67" s="282"/>
      <c r="X67" s="281" t="s">
        <v>0</v>
      </c>
      <c r="Y67" s="282"/>
      <c r="Z67" s="284"/>
      <c r="AA67" s="633" t="s">
        <v>3273</v>
      </c>
      <c r="AB67" s="641">
        <v>360</v>
      </c>
      <c r="AC67" s="617" t="s">
        <v>3286</v>
      </c>
      <c r="AD67" s="646">
        <v>3</v>
      </c>
      <c r="AE67" s="617" t="s">
        <v>9</v>
      </c>
      <c r="AF67" s="631">
        <v>1910</v>
      </c>
      <c r="AG67" s="617" t="s">
        <v>3273</v>
      </c>
      <c r="AH67" s="620">
        <v>10</v>
      </c>
      <c r="AI67" s="617" t="s">
        <v>9</v>
      </c>
      <c r="AJ67" s="622">
        <v>500</v>
      </c>
      <c r="AK67" s="617" t="s">
        <v>3273</v>
      </c>
      <c r="AL67" s="624">
        <v>5</v>
      </c>
      <c r="AM67" s="617" t="s">
        <v>9</v>
      </c>
      <c r="AN67" s="626">
        <v>170</v>
      </c>
      <c r="AO67" s="617" t="s">
        <v>9</v>
      </c>
      <c r="AP67" s="618">
        <v>1</v>
      </c>
      <c r="AQ67" s="617" t="s">
        <v>9</v>
      </c>
      <c r="AR67" s="629">
        <v>2540</v>
      </c>
      <c r="AS67" s="643" t="s">
        <v>3277</v>
      </c>
      <c r="AT67" s="644" t="s">
        <v>3276</v>
      </c>
      <c r="AU67" s="617" t="s">
        <v>3275</v>
      </c>
      <c r="AV67" s="285">
        <v>1910</v>
      </c>
      <c r="AW67" s="237"/>
      <c r="AX67" s="286" t="s">
        <v>3274</v>
      </c>
      <c r="AY67" s="399"/>
      <c r="AZ67" s="394"/>
      <c r="BA67" s="394"/>
      <c r="BB67" s="628"/>
    </row>
    <row r="68" spans="1:54" s="302" customFormat="1" ht="24" customHeight="1">
      <c r="A68" s="648"/>
      <c r="B68" s="635"/>
      <c r="C68" s="640"/>
      <c r="D68" s="287" t="s">
        <v>3208</v>
      </c>
      <c r="E68" s="272"/>
      <c r="F68" s="288">
        <v>33990</v>
      </c>
      <c r="G68" s="289"/>
      <c r="H68" s="401" t="s">
        <v>3273</v>
      </c>
      <c r="I68" s="290">
        <v>320</v>
      </c>
      <c r="J68" s="291"/>
      <c r="K68" s="292" t="s">
        <v>8</v>
      </c>
      <c r="L68" s="617"/>
      <c r="M68" s="623"/>
      <c r="N68" s="617"/>
      <c r="O68" s="639"/>
      <c r="P68" s="401" t="s">
        <v>3273</v>
      </c>
      <c r="Q68" s="290">
        <v>7660</v>
      </c>
      <c r="R68" s="293">
        <v>70</v>
      </c>
      <c r="S68" s="294" t="s">
        <v>3273</v>
      </c>
      <c r="T68" s="295">
        <v>53630</v>
      </c>
      <c r="U68" s="282" t="s">
        <v>3273</v>
      </c>
      <c r="V68" s="296">
        <v>530</v>
      </c>
      <c r="W68" s="297" t="s">
        <v>3286</v>
      </c>
      <c r="X68" s="298">
        <v>45970</v>
      </c>
      <c r="Y68" s="297" t="s">
        <v>9</v>
      </c>
      <c r="Z68" s="296">
        <v>450</v>
      </c>
      <c r="AA68" s="617"/>
      <c r="AB68" s="642"/>
      <c r="AC68" s="617"/>
      <c r="AD68" s="647"/>
      <c r="AE68" s="617"/>
      <c r="AF68" s="632"/>
      <c r="AG68" s="617"/>
      <c r="AH68" s="621"/>
      <c r="AI68" s="617"/>
      <c r="AJ68" s="623"/>
      <c r="AK68" s="617"/>
      <c r="AL68" s="625"/>
      <c r="AM68" s="617"/>
      <c r="AN68" s="627"/>
      <c r="AO68" s="617"/>
      <c r="AP68" s="619"/>
      <c r="AQ68" s="617"/>
      <c r="AR68" s="630"/>
      <c r="AS68" s="643"/>
      <c r="AT68" s="645"/>
      <c r="AU68" s="617"/>
      <c r="AV68" s="299">
        <v>10</v>
      </c>
      <c r="AW68" s="237"/>
      <c r="AX68" s="300">
        <v>0.98</v>
      </c>
      <c r="AY68" s="399"/>
      <c r="AZ68" s="394"/>
      <c r="BA68" s="394"/>
      <c r="BB68" s="628"/>
    </row>
    <row r="69" spans="1:54" s="302" customFormat="1" ht="24" customHeight="1">
      <c r="A69" s="648"/>
      <c r="B69" s="634" t="s">
        <v>3222</v>
      </c>
      <c r="C69" s="636" t="s">
        <v>7</v>
      </c>
      <c r="D69" s="271" t="s">
        <v>3207</v>
      </c>
      <c r="E69" s="272"/>
      <c r="F69" s="273">
        <v>25600</v>
      </c>
      <c r="G69" s="274">
        <v>33260</v>
      </c>
      <c r="H69" s="401" t="s">
        <v>3273</v>
      </c>
      <c r="I69" s="275">
        <v>230</v>
      </c>
      <c r="J69" s="276">
        <v>310</v>
      </c>
      <c r="K69" s="277" t="s">
        <v>8</v>
      </c>
      <c r="L69" s="617" t="s">
        <v>3273</v>
      </c>
      <c r="M69" s="622">
        <v>410</v>
      </c>
      <c r="N69" s="617" t="s">
        <v>3286</v>
      </c>
      <c r="O69" s="638">
        <v>4</v>
      </c>
      <c r="P69" s="401" t="s">
        <v>3273</v>
      </c>
      <c r="Q69" s="278">
        <v>7660</v>
      </c>
      <c r="R69" s="279">
        <v>70</v>
      </c>
      <c r="S69" s="280"/>
      <c r="T69" s="281"/>
      <c r="U69" s="282"/>
      <c r="V69" s="283"/>
      <c r="W69" s="282"/>
      <c r="X69" s="281" t="s">
        <v>0</v>
      </c>
      <c r="Y69" s="282"/>
      <c r="Z69" s="284"/>
      <c r="AA69" s="633" t="s">
        <v>3273</v>
      </c>
      <c r="AB69" s="641">
        <v>320</v>
      </c>
      <c r="AC69" s="617" t="s">
        <v>3273</v>
      </c>
      <c r="AD69" s="646">
        <v>3</v>
      </c>
      <c r="AE69" s="617" t="s">
        <v>9</v>
      </c>
      <c r="AF69" s="631">
        <v>1700</v>
      </c>
      <c r="AG69" s="617" t="s">
        <v>3273</v>
      </c>
      <c r="AH69" s="620">
        <v>10</v>
      </c>
      <c r="AI69" s="617" t="s">
        <v>9</v>
      </c>
      <c r="AJ69" s="622">
        <v>500</v>
      </c>
      <c r="AK69" s="617" t="s">
        <v>3273</v>
      </c>
      <c r="AL69" s="624">
        <v>5</v>
      </c>
      <c r="AM69" s="617" t="s">
        <v>9</v>
      </c>
      <c r="AN69" s="626">
        <v>150</v>
      </c>
      <c r="AO69" s="617" t="s">
        <v>9</v>
      </c>
      <c r="AP69" s="618">
        <v>1</v>
      </c>
      <c r="AQ69" s="617" t="s">
        <v>9</v>
      </c>
      <c r="AR69" s="629">
        <v>2440</v>
      </c>
      <c r="AS69" s="643" t="s">
        <v>3288</v>
      </c>
      <c r="AT69" s="644" t="s">
        <v>3289</v>
      </c>
      <c r="AU69" s="617" t="s">
        <v>3275</v>
      </c>
      <c r="AV69" s="285">
        <v>1700</v>
      </c>
      <c r="AW69" s="237"/>
      <c r="AX69" s="286" t="s">
        <v>3274</v>
      </c>
      <c r="AY69" s="399"/>
      <c r="AZ69" s="394"/>
      <c r="BA69" s="394"/>
      <c r="BB69" s="628"/>
    </row>
    <row r="70" spans="1:54" s="302" customFormat="1" ht="24" customHeight="1">
      <c r="A70" s="648"/>
      <c r="B70" s="635"/>
      <c r="C70" s="640"/>
      <c r="D70" s="287" t="s">
        <v>3208</v>
      </c>
      <c r="E70" s="272"/>
      <c r="F70" s="288">
        <v>33260</v>
      </c>
      <c r="G70" s="289"/>
      <c r="H70" s="401" t="s">
        <v>3273</v>
      </c>
      <c r="I70" s="290">
        <v>310</v>
      </c>
      <c r="J70" s="291"/>
      <c r="K70" s="292" t="s">
        <v>8</v>
      </c>
      <c r="L70" s="617"/>
      <c r="M70" s="623"/>
      <c r="N70" s="617"/>
      <c r="O70" s="639"/>
      <c r="P70" s="401" t="s">
        <v>3273</v>
      </c>
      <c r="Q70" s="290">
        <v>7660</v>
      </c>
      <c r="R70" s="293">
        <v>70</v>
      </c>
      <c r="S70" s="294" t="s">
        <v>3273</v>
      </c>
      <c r="T70" s="295">
        <v>53630</v>
      </c>
      <c r="U70" s="282" t="s">
        <v>3273</v>
      </c>
      <c r="V70" s="296">
        <v>530</v>
      </c>
      <c r="W70" s="297" t="s">
        <v>3273</v>
      </c>
      <c r="X70" s="298">
        <v>45970</v>
      </c>
      <c r="Y70" s="297" t="s">
        <v>9</v>
      </c>
      <c r="Z70" s="296">
        <v>450</v>
      </c>
      <c r="AA70" s="617"/>
      <c r="AB70" s="642"/>
      <c r="AC70" s="617"/>
      <c r="AD70" s="647"/>
      <c r="AE70" s="617"/>
      <c r="AF70" s="632"/>
      <c r="AG70" s="617"/>
      <c r="AH70" s="621"/>
      <c r="AI70" s="617"/>
      <c r="AJ70" s="623"/>
      <c r="AK70" s="617"/>
      <c r="AL70" s="625"/>
      <c r="AM70" s="617"/>
      <c r="AN70" s="627"/>
      <c r="AO70" s="617"/>
      <c r="AP70" s="619"/>
      <c r="AQ70" s="617"/>
      <c r="AR70" s="630"/>
      <c r="AS70" s="643"/>
      <c r="AT70" s="645"/>
      <c r="AU70" s="617"/>
      <c r="AV70" s="299">
        <v>10</v>
      </c>
      <c r="AW70" s="237"/>
      <c r="AX70" s="300">
        <v>0.97</v>
      </c>
      <c r="AY70" s="399"/>
      <c r="AZ70" s="394"/>
      <c r="BA70" s="394"/>
      <c r="BB70" s="628"/>
    </row>
    <row r="71" spans="1:54" s="302" customFormat="1" ht="24" customHeight="1">
      <c r="A71" s="648"/>
      <c r="B71" s="634" t="s">
        <v>3223</v>
      </c>
      <c r="C71" s="636" t="s">
        <v>7</v>
      </c>
      <c r="D71" s="271" t="s">
        <v>3207</v>
      </c>
      <c r="E71" s="272"/>
      <c r="F71" s="273">
        <v>25020</v>
      </c>
      <c r="G71" s="274">
        <v>32680</v>
      </c>
      <c r="H71" s="401" t="s">
        <v>3273</v>
      </c>
      <c r="I71" s="275">
        <v>230</v>
      </c>
      <c r="J71" s="276">
        <v>300</v>
      </c>
      <c r="K71" s="277" t="s">
        <v>8</v>
      </c>
      <c r="L71" s="617" t="s">
        <v>3273</v>
      </c>
      <c r="M71" s="622">
        <v>370</v>
      </c>
      <c r="N71" s="617" t="s">
        <v>3273</v>
      </c>
      <c r="O71" s="638">
        <v>3</v>
      </c>
      <c r="P71" s="401" t="s">
        <v>3273</v>
      </c>
      <c r="Q71" s="278">
        <v>7660</v>
      </c>
      <c r="R71" s="279">
        <v>70</v>
      </c>
      <c r="S71" s="280"/>
      <c r="T71" s="281"/>
      <c r="U71" s="282"/>
      <c r="V71" s="283"/>
      <c r="W71" s="282"/>
      <c r="X71" s="281" t="s">
        <v>0</v>
      </c>
      <c r="Y71" s="282"/>
      <c r="Z71" s="284"/>
      <c r="AA71" s="633" t="s">
        <v>3273</v>
      </c>
      <c r="AB71" s="641">
        <v>280</v>
      </c>
      <c r="AC71" s="617" t="s">
        <v>3273</v>
      </c>
      <c r="AD71" s="646">
        <v>2</v>
      </c>
      <c r="AE71" s="617" t="s">
        <v>9</v>
      </c>
      <c r="AF71" s="631">
        <v>1530</v>
      </c>
      <c r="AG71" s="617" t="s">
        <v>3273</v>
      </c>
      <c r="AH71" s="620">
        <v>10</v>
      </c>
      <c r="AI71" s="617" t="s">
        <v>9</v>
      </c>
      <c r="AJ71" s="622">
        <v>500</v>
      </c>
      <c r="AK71" s="617" t="s">
        <v>3273</v>
      </c>
      <c r="AL71" s="624">
        <v>5</v>
      </c>
      <c r="AM71" s="617" t="s">
        <v>9</v>
      </c>
      <c r="AN71" s="626">
        <v>130</v>
      </c>
      <c r="AO71" s="617" t="s">
        <v>9</v>
      </c>
      <c r="AP71" s="618">
        <v>1</v>
      </c>
      <c r="AQ71" s="617" t="s">
        <v>9</v>
      </c>
      <c r="AR71" s="629">
        <v>2360</v>
      </c>
      <c r="AS71" s="643" t="s">
        <v>3277</v>
      </c>
      <c r="AT71" s="644" t="s">
        <v>3289</v>
      </c>
      <c r="AU71" s="617" t="s">
        <v>3275</v>
      </c>
      <c r="AV71" s="285">
        <v>1530</v>
      </c>
      <c r="AW71" s="237"/>
      <c r="AX71" s="286" t="s">
        <v>3274</v>
      </c>
      <c r="AY71" s="399"/>
      <c r="AZ71" s="394"/>
      <c r="BA71" s="394"/>
      <c r="BB71" s="628"/>
    </row>
    <row r="72" spans="1:54" s="302" customFormat="1" ht="24" customHeight="1">
      <c r="A72" s="648"/>
      <c r="B72" s="635"/>
      <c r="C72" s="640"/>
      <c r="D72" s="287" t="s">
        <v>3208</v>
      </c>
      <c r="E72" s="272"/>
      <c r="F72" s="288">
        <v>32680</v>
      </c>
      <c r="G72" s="289"/>
      <c r="H72" s="401" t="s">
        <v>3286</v>
      </c>
      <c r="I72" s="290">
        <v>300</v>
      </c>
      <c r="J72" s="291"/>
      <c r="K72" s="292" t="s">
        <v>8</v>
      </c>
      <c r="L72" s="617"/>
      <c r="M72" s="623"/>
      <c r="N72" s="617"/>
      <c r="O72" s="639"/>
      <c r="P72" s="401" t="s">
        <v>3273</v>
      </c>
      <c r="Q72" s="290">
        <v>7660</v>
      </c>
      <c r="R72" s="293">
        <v>70</v>
      </c>
      <c r="S72" s="294" t="s">
        <v>3273</v>
      </c>
      <c r="T72" s="295">
        <v>53630</v>
      </c>
      <c r="U72" s="282" t="s">
        <v>3273</v>
      </c>
      <c r="V72" s="296">
        <v>530</v>
      </c>
      <c r="W72" s="297" t="s">
        <v>3273</v>
      </c>
      <c r="X72" s="298">
        <v>45970</v>
      </c>
      <c r="Y72" s="297" t="s">
        <v>9</v>
      </c>
      <c r="Z72" s="296">
        <v>450</v>
      </c>
      <c r="AA72" s="617"/>
      <c r="AB72" s="642"/>
      <c r="AC72" s="617"/>
      <c r="AD72" s="647"/>
      <c r="AE72" s="617"/>
      <c r="AF72" s="632"/>
      <c r="AG72" s="617"/>
      <c r="AH72" s="621"/>
      <c r="AI72" s="617"/>
      <c r="AJ72" s="623"/>
      <c r="AK72" s="617"/>
      <c r="AL72" s="625"/>
      <c r="AM72" s="617"/>
      <c r="AN72" s="627"/>
      <c r="AO72" s="617"/>
      <c r="AP72" s="619"/>
      <c r="AQ72" s="617"/>
      <c r="AR72" s="630"/>
      <c r="AS72" s="643"/>
      <c r="AT72" s="645"/>
      <c r="AU72" s="617"/>
      <c r="AV72" s="299">
        <v>10</v>
      </c>
      <c r="AW72" s="237"/>
      <c r="AX72" s="300">
        <v>0.97</v>
      </c>
      <c r="AY72" s="399"/>
      <c r="AZ72" s="394"/>
      <c r="BA72" s="394"/>
      <c r="BB72" s="628"/>
    </row>
    <row r="73" spans="1:54" s="302" customFormat="1" ht="24" customHeight="1">
      <c r="A73" s="648"/>
      <c r="B73" s="634" t="s">
        <v>3278</v>
      </c>
      <c r="C73" s="636" t="s">
        <v>7</v>
      </c>
      <c r="D73" s="271" t="s">
        <v>3207</v>
      </c>
      <c r="E73" s="272"/>
      <c r="F73" s="273">
        <v>23150</v>
      </c>
      <c r="G73" s="274">
        <v>30810</v>
      </c>
      <c r="H73" s="401" t="s">
        <v>3273</v>
      </c>
      <c r="I73" s="275">
        <v>210</v>
      </c>
      <c r="J73" s="276">
        <v>290</v>
      </c>
      <c r="K73" s="277" t="s">
        <v>8</v>
      </c>
      <c r="L73" s="617" t="s">
        <v>3286</v>
      </c>
      <c r="M73" s="622">
        <v>330</v>
      </c>
      <c r="N73" s="617" t="s">
        <v>3273</v>
      </c>
      <c r="O73" s="638">
        <v>3</v>
      </c>
      <c r="P73" s="401" t="s">
        <v>3286</v>
      </c>
      <c r="Q73" s="278">
        <v>7660</v>
      </c>
      <c r="R73" s="279">
        <v>70</v>
      </c>
      <c r="S73" s="280"/>
      <c r="T73" s="281"/>
      <c r="U73" s="282"/>
      <c r="V73" s="283"/>
      <c r="W73" s="282"/>
      <c r="X73" s="281" t="s">
        <v>0</v>
      </c>
      <c r="Y73" s="282"/>
      <c r="Z73" s="284"/>
      <c r="AA73" s="633" t="s">
        <v>3273</v>
      </c>
      <c r="AB73" s="641">
        <v>260</v>
      </c>
      <c r="AC73" s="617" t="s">
        <v>3273</v>
      </c>
      <c r="AD73" s="646">
        <v>2</v>
      </c>
      <c r="AE73" s="617" t="s">
        <v>9</v>
      </c>
      <c r="AF73" s="631">
        <v>1390</v>
      </c>
      <c r="AG73" s="617" t="s">
        <v>3273</v>
      </c>
      <c r="AH73" s="620">
        <v>10</v>
      </c>
      <c r="AI73" s="617" t="s">
        <v>9</v>
      </c>
      <c r="AJ73" s="622">
        <v>500</v>
      </c>
      <c r="AK73" s="617" t="s">
        <v>3273</v>
      </c>
      <c r="AL73" s="624">
        <v>5</v>
      </c>
      <c r="AM73" s="617" t="s">
        <v>9</v>
      </c>
      <c r="AN73" s="626">
        <v>120</v>
      </c>
      <c r="AO73" s="617" t="s">
        <v>9</v>
      </c>
      <c r="AP73" s="618">
        <v>1</v>
      </c>
      <c r="AQ73" s="617" t="s">
        <v>9</v>
      </c>
      <c r="AR73" s="629">
        <v>2150</v>
      </c>
      <c r="AS73" s="643" t="s">
        <v>3277</v>
      </c>
      <c r="AT73" s="644" t="s">
        <v>3276</v>
      </c>
      <c r="AU73" s="617" t="s">
        <v>3287</v>
      </c>
      <c r="AV73" s="285">
        <v>1390</v>
      </c>
      <c r="AW73" s="237"/>
      <c r="AX73" s="286" t="s">
        <v>3274</v>
      </c>
      <c r="AY73" s="399"/>
      <c r="AZ73" s="394"/>
      <c r="BA73" s="394"/>
      <c r="BB73" s="628"/>
    </row>
    <row r="74" spans="1:54" s="302" customFormat="1" ht="24" customHeight="1">
      <c r="A74" s="648"/>
      <c r="B74" s="635"/>
      <c r="C74" s="637"/>
      <c r="D74" s="287" t="s">
        <v>3208</v>
      </c>
      <c r="E74" s="272"/>
      <c r="F74" s="288">
        <v>30810</v>
      </c>
      <c r="G74" s="289"/>
      <c r="H74" s="401" t="s">
        <v>3273</v>
      </c>
      <c r="I74" s="290">
        <v>290</v>
      </c>
      <c r="J74" s="291"/>
      <c r="K74" s="292" t="s">
        <v>8</v>
      </c>
      <c r="L74" s="617"/>
      <c r="M74" s="623"/>
      <c r="N74" s="617"/>
      <c r="O74" s="639"/>
      <c r="P74" s="401" t="s">
        <v>3273</v>
      </c>
      <c r="Q74" s="290">
        <v>7660</v>
      </c>
      <c r="R74" s="293">
        <v>70</v>
      </c>
      <c r="S74" s="294" t="s">
        <v>3286</v>
      </c>
      <c r="T74" s="295">
        <v>53630</v>
      </c>
      <c r="U74" s="282" t="s">
        <v>3273</v>
      </c>
      <c r="V74" s="296">
        <v>530</v>
      </c>
      <c r="W74" s="297" t="s">
        <v>3273</v>
      </c>
      <c r="X74" s="298">
        <v>45970</v>
      </c>
      <c r="Y74" s="297" t="s">
        <v>9</v>
      </c>
      <c r="Z74" s="296">
        <v>450</v>
      </c>
      <c r="AA74" s="617"/>
      <c r="AB74" s="642"/>
      <c r="AC74" s="617"/>
      <c r="AD74" s="647"/>
      <c r="AE74" s="617"/>
      <c r="AF74" s="632"/>
      <c r="AG74" s="617"/>
      <c r="AH74" s="621"/>
      <c r="AI74" s="617"/>
      <c r="AJ74" s="623"/>
      <c r="AK74" s="617"/>
      <c r="AL74" s="625"/>
      <c r="AM74" s="617"/>
      <c r="AN74" s="627"/>
      <c r="AO74" s="617"/>
      <c r="AP74" s="619"/>
      <c r="AQ74" s="617"/>
      <c r="AR74" s="630"/>
      <c r="AS74" s="643"/>
      <c r="AT74" s="645"/>
      <c r="AU74" s="617"/>
      <c r="AV74" s="299">
        <v>10</v>
      </c>
      <c r="AW74" s="237"/>
      <c r="AX74" s="303">
        <v>0.97</v>
      </c>
      <c r="AY74" s="399"/>
      <c r="AZ74" s="394"/>
      <c r="BA74" s="394"/>
      <c r="BB74" s="628"/>
    </row>
    <row r="75" spans="1:54" s="246" customFormat="1" ht="24" customHeight="1">
      <c r="A75" s="648" t="s">
        <v>3294</v>
      </c>
      <c r="B75" s="634" t="s">
        <v>3206</v>
      </c>
      <c r="C75" s="636" t="s">
        <v>7</v>
      </c>
      <c r="D75" s="271" t="s">
        <v>3207</v>
      </c>
      <c r="E75" s="272"/>
      <c r="F75" s="273">
        <v>109450</v>
      </c>
      <c r="G75" s="274">
        <v>117050</v>
      </c>
      <c r="H75" s="401" t="s">
        <v>3286</v>
      </c>
      <c r="I75" s="275">
        <v>1070</v>
      </c>
      <c r="J75" s="276">
        <v>1150</v>
      </c>
      <c r="K75" s="277" t="s">
        <v>8</v>
      </c>
      <c r="L75" s="617" t="s">
        <v>3273</v>
      </c>
      <c r="M75" s="622">
        <v>7400</v>
      </c>
      <c r="N75" s="617" t="s">
        <v>3273</v>
      </c>
      <c r="O75" s="638">
        <v>70</v>
      </c>
      <c r="P75" s="401" t="s">
        <v>3273</v>
      </c>
      <c r="Q75" s="278">
        <v>7600</v>
      </c>
      <c r="R75" s="279">
        <v>70</v>
      </c>
      <c r="S75" s="280"/>
      <c r="T75" s="281"/>
      <c r="U75" s="282"/>
      <c r="V75" s="283"/>
      <c r="W75" s="282"/>
      <c r="X75" s="281" t="s">
        <v>0</v>
      </c>
      <c r="Y75" s="282"/>
      <c r="Z75" s="284"/>
      <c r="AA75" s="633" t="s">
        <v>3273</v>
      </c>
      <c r="AB75" s="641">
        <v>5780</v>
      </c>
      <c r="AC75" s="617" t="s">
        <v>3273</v>
      </c>
      <c r="AD75" s="646">
        <v>50</v>
      </c>
      <c r="AE75" s="617" t="s">
        <v>9</v>
      </c>
      <c r="AF75" s="631">
        <v>30400</v>
      </c>
      <c r="AG75" s="617" t="s">
        <v>3273</v>
      </c>
      <c r="AH75" s="620">
        <v>300</v>
      </c>
      <c r="AI75" s="617" t="s">
        <v>9</v>
      </c>
      <c r="AJ75" s="622">
        <v>3640</v>
      </c>
      <c r="AK75" s="617" t="s">
        <v>3273</v>
      </c>
      <c r="AL75" s="624">
        <v>30</v>
      </c>
      <c r="AM75" s="617" t="s">
        <v>9</v>
      </c>
      <c r="AN75" s="626">
        <v>1360</v>
      </c>
      <c r="AO75" s="617" t="s">
        <v>9</v>
      </c>
      <c r="AP75" s="618">
        <v>10</v>
      </c>
      <c r="AQ75" s="617" t="s">
        <v>9</v>
      </c>
      <c r="AR75" s="629">
        <v>27330</v>
      </c>
      <c r="AS75" s="643" t="s">
        <v>3288</v>
      </c>
      <c r="AT75" s="644" t="s">
        <v>3276</v>
      </c>
      <c r="AU75" s="617" t="s">
        <v>3275</v>
      </c>
      <c r="AV75" s="285">
        <v>30400</v>
      </c>
      <c r="AW75" s="241"/>
      <c r="AX75" s="286" t="s">
        <v>3274</v>
      </c>
      <c r="AY75" s="250"/>
      <c r="AZ75" s="394"/>
      <c r="BA75" s="394"/>
      <c r="BB75" s="628"/>
    </row>
    <row r="76" spans="1:54" s="246" customFormat="1" ht="24" customHeight="1">
      <c r="A76" s="648"/>
      <c r="B76" s="635"/>
      <c r="C76" s="640"/>
      <c r="D76" s="287" t="s">
        <v>3208</v>
      </c>
      <c r="E76" s="272"/>
      <c r="F76" s="288">
        <v>117050</v>
      </c>
      <c r="G76" s="289"/>
      <c r="H76" s="401" t="s">
        <v>3273</v>
      </c>
      <c r="I76" s="290">
        <v>1150</v>
      </c>
      <c r="J76" s="291"/>
      <c r="K76" s="292" t="s">
        <v>8</v>
      </c>
      <c r="L76" s="617"/>
      <c r="M76" s="623"/>
      <c r="N76" s="617"/>
      <c r="O76" s="639"/>
      <c r="P76" s="401" t="s">
        <v>3273</v>
      </c>
      <c r="Q76" s="290">
        <v>7600</v>
      </c>
      <c r="R76" s="293">
        <v>70</v>
      </c>
      <c r="S76" s="294" t="s">
        <v>3273</v>
      </c>
      <c r="T76" s="295">
        <v>53210</v>
      </c>
      <c r="U76" s="282" t="s">
        <v>3273</v>
      </c>
      <c r="V76" s="296">
        <v>530</v>
      </c>
      <c r="W76" s="297" t="s">
        <v>3273</v>
      </c>
      <c r="X76" s="298">
        <v>45610</v>
      </c>
      <c r="Y76" s="297" t="s">
        <v>9</v>
      </c>
      <c r="Z76" s="296">
        <v>450</v>
      </c>
      <c r="AA76" s="617"/>
      <c r="AB76" s="642"/>
      <c r="AC76" s="617"/>
      <c r="AD76" s="647"/>
      <c r="AE76" s="617"/>
      <c r="AF76" s="632"/>
      <c r="AG76" s="617"/>
      <c r="AH76" s="621"/>
      <c r="AI76" s="617"/>
      <c r="AJ76" s="623"/>
      <c r="AK76" s="617"/>
      <c r="AL76" s="625"/>
      <c r="AM76" s="617"/>
      <c r="AN76" s="627"/>
      <c r="AO76" s="617"/>
      <c r="AP76" s="619"/>
      <c r="AQ76" s="617"/>
      <c r="AR76" s="630"/>
      <c r="AS76" s="643"/>
      <c r="AT76" s="645"/>
      <c r="AU76" s="617"/>
      <c r="AV76" s="299">
        <v>300</v>
      </c>
      <c r="AW76" s="241"/>
      <c r="AX76" s="300">
        <v>0.63</v>
      </c>
      <c r="AY76" s="250"/>
      <c r="AZ76" s="394"/>
      <c r="BA76" s="394"/>
      <c r="BB76" s="628"/>
    </row>
    <row r="77" spans="1:54" s="246" customFormat="1" ht="24" customHeight="1">
      <c r="A77" s="648"/>
      <c r="B77" s="634" t="s">
        <v>3209</v>
      </c>
      <c r="C77" s="636" t="s">
        <v>7</v>
      </c>
      <c r="D77" s="271" t="s">
        <v>3207</v>
      </c>
      <c r="E77" s="272"/>
      <c r="F77" s="273">
        <v>67420</v>
      </c>
      <c r="G77" s="274">
        <v>75020</v>
      </c>
      <c r="H77" s="401" t="s">
        <v>3273</v>
      </c>
      <c r="I77" s="275">
        <v>650</v>
      </c>
      <c r="J77" s="276">
        <v>730</v>
      </c>
      <c r="K77" s="277" t="s">
        <v>8</v>
      </c>
      <c r="L77" s="617" t="s">
        <v>3273</v>
      </c>
      <c r="M77" s="622">
        <v>4440</v>
      </c>
      <c r="N77" s="617" t="s">
        <v>3286</v>
      </c>
      <c r="O77" s="638">
        <v>40</v>
      </c>
      <c r="P77" s="401" t="s">
        <v>3286</v>
      </c>
      <c r="Q77" s="278">
        <v>7600</v>
      </c>
      <c r="R77" s="279">
        <v>70</v>
      </c>
      <c r="S77" s="280"/>
      <c r="T77" s="281"/>
      <c r="U77" s="282"/>
      <c r="V77" s="283"/>
      <c r="W77" s="282"/>
      <c r="X77" s="281" t="s">
        <v>0</v>
      </c>
      <c r="Y77" s="282"/>
      <c r="Z77" s="284"/>
      <c r="AA77" s="633" t="s">
        <v>3273</v>
      </c>
      <c r="AB77" s="641">
        <v>3470</v>
      </c>
      <c r="AC77" s="617" t="s">
        <v>3273</v>
      </c>
      <c r="AD77" s="646">
        <v>30</v>
      </c>
      <c r="AE77" s="617" t="s">
        <v>9</v>
      </c>
      <c r="AF77" s="631">
        <v>18240</v>
      </c>
      <c r="AG77" s="617" t="s">
        <v>3286</v>
      </c>
      <c r="AH77" s="620">
        <v>180</v>
      </c>
      <c r="AI77" s="617" t="s">
        <v>9</v>
      </c>
      <c r="AJ77" s="622">
        <v>2490</v>
      </c>
      <c r="AK77" s="617" t="s">
        <v>3273</v>
      </c>
      <c r="AL77" s="624">
        <v>20</v>
      </c>
      <c r="AM77" s="617" t="s">
        <v>9</v>
      </c>
      <c r="AN77" s="626">
        <v>810</v>
      </c>
      <c r="AO77" s="617" t="s">
        <v>9</v>
      </c>
      <c r="AP77" s="618">
        <v>8</v>
      </c>
      <c r="AQ77" s="617" t="s">
        <v>9</v>
      </c>
      <c r="AR77" s="629">
        <v>16800</v>
      </c>
      <c r="AS77" s="643" t="s">
        <v>3277</v>
      </c>
      <c r="AT77" s="644" t="s">
        <v>3289</v>
      </c>
      <c r="AU77" s="617" t="s">
        <v>3275</v>
      </c>
      <c r="AV77" s="285">
        <v>18240</v>
      </c>
      <c r="AW77" s="241"/>
      <c r="AX77" s="286" t="s">
        <v>3274</v>
      </c>
      <c r="AY77" s="250"/>
      <c r="AZ77" s="394"/>
      <c r="BA77" s="394"/>
      <c r="BB77" s="628"/>
    </row>
    <row r="78" spans="1:54" s="246" customFormat="1" ht="24" customHeight="1">
      <c r="A78" s="648"/>
      <c r="B78" s="635"/>
      <c r="C78" s="640"/>
      <c r="D78" s="287" t="s">
        <v>3208</v>
      </c>
      <c r="E78" s="272"/>
      <c r="F78" s="288">
        <v>75020</v>
      </c>
      <c r="G78" s="289"/>
      <c r="H78" s="401" t="s">
        <v>3273</v>
      </c>
      <c r="I78" s="290">
        <v>730</v>
      </c>
      <c r="J78" s="291"/>
      <c r="K78" s="292" t="s">
        <v>8</v>
      </c>
      <c r="L78" s="617"/>
      <c r="M78" s="623"/>
      <c r="N78" s="617"/>
      <c r="O78" s="639"/>
      <c r="P78" s="401" t="s">
        <v>3273</v>
      </c>
      <c r="Q78" s="290">
        <v>7600</v>
      </c>
      <c r="R78" s="293">
        <v>70</v>
      </c>
      <c r="S78" s="294" t="s">
        <v>3286</v>
      </c>
      <c r="T78" s="295">
        <v>53210</v>
      </c>
      <c r="U78" s="282" t="s">
        <v>3273</v>
      </c>
      <c r="V78" s="296">
        <v>530</v>
      </c>
      <c r="W78" s="297" t="s">
        <v>3286</v>
      </c>
      <c r="X78" s="298">
        <v>45610</v>
      </c>
      <c r="Y78" s="297" t="s">
        <v>9</v>
      </c>
      <c r="Z78" s="296">
        <v>450</v>
      </c>
      <c r="AA78" s="617"/>
      <c r="AB78" s="642"/>
      <c r="AC78" s="617"/>
      <c r="AD78" s="647"/>
      <c r="AE78" s="617"/>
      <c r="AF78" s="632"/>
      <c r="AG78" s="617"/>
      <c r="AH78" s="621"/>
      <c r="AI78" s="617"/>
      <c r="AJ78" s="623"/>
      <c r="AK78" s="617"/>
      <c r="AL78" s="625"/>
      <c r="AM78" s="617"/>
      <c r="AN78" s="627"/>
      <c r="AO78" s="617"/>
      <c r="AP78" s="619"/>
      <c r="AQ78" s="617"/>
      <c r="AR78" s="630"/>
      <c r="AS78" s="643"/>
      <c r="AT78" s="645"/>
      <c r="AU78" s="617"/>
      <c r="AV78" s="299">
        <v>180</v>
      </c>
      <c r="AW78" s="241"/>
      <c r="AX78" s="300">
        <v>0.75</v>
      </c>
      <c r="AY78" s="250"/>
      <c r="AZ78" s="394"/>
      <c r="BA78" s="394"/>
      <c r="BB78" s="628"/>
    </row>
    <row r="79" spans="1:54" s="246" customFormat="1" ht="24" customHeight="1">
      <c r="A79" s="648"/>
      <c r="B79" s="634" t="s">
        <v>3210</v>
      </c>
      <c r="C79" s="636" t="s">
        <v>7</v>
      </c>
      <c r="D79" s="271" t="s">
        <v>3207</v>
      </c>
      <c r="E79" s="272"/>
      <c r="F79" s="273">
        <v>49410</v>
      </c>
      <c r="G79" s="274">
        <v>57010</v>
      </c>
      <c r="H79" s="401" t="s">
        <v>3273</v>
      </c>
      <c r="I79" s="275">
        <v>470</v>
      </c>
      <c r="J79" s="276">
        <v>550</v>
      </c>
      <c r="K79" s="277" t="s">
        <v>8</v>
      </c>
      <c r="L79" s="617" t="s">
        <v>3286</v>
      </c>
      <c r="M79" s="622">
        <v>3170</v>
      </c>
      <c r="N79" s="617" t="s">
        <v>3273</v>
      </c>
      <c r="O79" s="638">
        <v>30</v>
      </c>
      <c r="P79" s="401" t="s">
        <v>3273</v>
      </c>
      <c r="Q79" s="278">
        <v>7600</v>
      </c>
      <c r="R79" s="279">
        <v>70</v>
      </c>
      <c r="S79" s="280"/>
      <c r="T79" s="281"/>
      <c r="U79" s="282"/>
      <c r="V79" s="283"/>
      <c r="W79" s="282"/>
      <c r="X79" s="281" t="s">
        <v>0</v>
      </c>
      <c r="Y79" s="282"/>
      <c r="Z79" s="284"/>
      <c r="AA79" s="633" t="s">
        <v>3273</v>
      </c>
      <c r="AB79" s="641">
        <v>1920</v>
      </c>
      <c r="AC79" s="617" t="s">
        <v>3273</v>
      </c>
      <c r="AD79" s="646">
        <v>20</v>
      </c>
      <c r="AE79" s="617" t="s">
        <v>9</v>
      </c>
      <c r="AF79" s="631">
        <v>13030</v>
      </c>
      <c r="AG79" s="617" t="s">
        <v>3273</v>
      </c>
      <c r="AH79" s="620">
        <v>130</v>
      </c>
      <c r="AI79" s="617" t="s">
        <v>9</v>
      </c>
      <c r="AJ79" s="622">
        <v>2000</v>
      </c>
      <c r="AK79" s="617" t="s">
        <v>3273</v>
      </c>
      <c r="AL79" s="624">
        <v>20</v>
      </c>
      <c r="AM79" s="617" t="s">
        <v>9</v>
      </c>
      <c r="AN79" s="626">
        <v>580</v>
      </c>
      <c r="AO79" s="617" t="s">
        <v>9</v>
      </c>
      <c r="AP79" s="618">
        <v>5</v>
      </c>
      <c r="AQ79" s="617" t="s">
        <v>9</v>
      </c>
      <c r="AR79" s="629">
        <v>12280</v>
      </c>
      <c r="AS79" s="643" t="s">
        <v>3277</v>
      </c>
      <c r="AT79" s="644" t="s">
        <v>3289</v>
      </c>
      <c r="AU79" s="617" t="s">
        <v>3275</v>
      </c>
      <c r="AV79" s="285">
        <v>13030</v>
      </c>
      <c r="AW79" s="241"/>
      <c r="AX79" s="286" t="s">
        <v>3274</v>
      </c>
      <c r="AY79" s="250"/>
      <c r="AZ79" s="394"/>
      <c r="BA79" s="394"/>
      <c r="BB79" s="628"/>
    </row>
    <row r="80" spans="1:54" s="246" customFormat="1" ht="24" customHeight="1">
      <c r="A80" s="648"/>
      <c r="B80" s="635"/>
      <c r="C80" s="640"/>
      <c r="D80" s="287" t="s">
        <v>3208</v>
      </c>
      <c r="E80" s="272"/>
      <c r="F80" s="288">
        <v>57010</v>
      </c>
      <c r="G80" s="289"/>
      <c r="H80" s="401" t="s">
        <v>3273</v>
      </c>
      <c r="I80" s="290">
        <v>550</v>
      </c>
      <c r="J80" s="291"/>
      <c r="K80" s="292" t="s">
        <v>8</v>
      </c>
      <c r="L80" s="617"/>
      <c r="M80" s="623"/>
      <c r="N80" s="617"/>
      <c r="O80" s="639"/>
      <c r="P80" s="401" t="s">
        <v>3273</v>
      </c>
      <c r="Q80" s="290">
        <v>7600</v>
      </c>
      <c r="R80" s="293">
        <v>70</v>
      </c>
      <c r="S80" s="294" t="s">
        <v>3273</v>
      </c>
      <c r="T80" s="295">
        <v>53210</v>
      </c>
      <c r="U80" s="282" t="s">
        <v>3286</v>
      </c>
      <c r="V80" s="296">
        <v>530</v>
      </c>
      <c r="W80" s="297" t="s">
        <v>3273</v>
      </c>
      <c r="X80" s="298">
        <v>45610</v>
      </c>
      <c r="Y80" s="297" t="s">
        <v>9</v>
      </c>
      <c r="Z80" s="296">
        <v>450</v>
      </c>
      <c r="AA80" s="617"/>
      <c r="AB80" s="642"/>
      <c r="AC80" s="617"/>
      <c r="AD80" s="647"/>
      <c r="AE80" s="617"/>
      <c r="AF80" s="632"/>
      <c r="AG80" s="617"/>
      <c r="AH80" s="621"/>
      <c r="AI80" s="617"/>
      <c r="AJ80" s="623"/>
      <c r="AK80" s="617"/>
      <c r="AL80" s="625"/>
      <c r="AM80" s="617"/>
      <c r="AN80" s="627"/>
      <c r="AO80" s="617"/>
      <c r="AP80" s="619"/>
      <c r="AQ80" s="617"/>
      <c r="AR80" s="630"/>
      <c r="AS80" s="643"/>
      <c r="AT80" s="645"/>
      <c r="AU80" s="617"/>
      <c r="AV80" s="299">
        <v>130</v>
      </c>
      <c r="AW80" s="241"/>
      <c r="AX80" s="300">
        <v>0.96</v>
      </c>
      <c r="AY80" s="250"/>
      <c r="AZ80" s="394"/>
      <c r="BA80" s="394"/>
      <c r="BB80" s="628"/>
    </row>
    <row r="81" spans="1:54" s="246" customFormat="1" ht="24" customHeight="1">
      <c r="A81" s="648"/>
      <c r="B81" s="634" t="s">
        <v>3211</v>
      </c>
      <c r="C81" s="636" t="s">
        <v>7</v>
      </c>
      <c r="D81" s="271" t="s">
        <v>3207</v>
      </c>
      <c r="E81" s="272"/>
      <c r="F81" s="273">
        <v>49590</v>
      </c>
      <c r="G81" s="274">
        <v>57190</v>
      </c>
      <c r="H81" s="401" t="s">
        <v>3286</v>
      </c>
      <c r="I81" s="275">
        <v>470</v>
      </c>
      <c r="J81" s="276">
        <v>550</v>
      </c>
      <c r="K81" s="277" t="s">
        <v>8</v>
      </c>
      <c r="L81" s="617" t="s">
        <v>3286</v>
      </c>
      <c r="M81" s="622">
        <v>2460</v>
      </c>
      <c r="N81" s="617" t="s">
        <v>3286</v>
      </c>
      <c r="O81" s="638">
        <v>20</v>
      </c>
      <c r="P81" s="401" t="s">
        <v>3273</v>
      </c>
      <c r="Q81" s="278">
        <v>7600</v>
      </c>
      <c r="R81" s="279">
        <v>70</v>
      </c>
      <c r="S81" s="280"/>
      <c r="T81" s="281"/>
      <c r="U81" s="282"/>
      <c r="V81" s="283"/>
      <c r="W81" s="282"/>
      <c r="X81" s="281" t="s">
        <v>0</v>
      </c>
      <c r="Y81" s="282"/>
      <c r="Z81" s="284"/>
      <c r="AA81" s="633" t="s">
        <v>3286</v>
      </c>
      <c r="AB81" s="641" t="s">
        <v>26</v>
      </c>
      <c r="AC81" s="617" t="s">
        <v>3286</v>
      </c>
      <c r="AD81" s="646" t="s">
        <v>26</v>
      </c>
      <c r="AE81" s="617" t="s">
        <v>9</v>
      </c>
      <c r="AF81" s="631">
        <v>10130</v>
      </c>
      <c r="AG81" s="617" t="s">
        <v>3273</v>
      </c>
      <c r="AH81" s="620">
        <v>100</v>
      </c>
      <c r="AI81" s="617" t="s">
        <v>9</v>
      </c>
      <c r="AJ81" s="622">
        <v>1730</v>
      </c>
      <c r="AK81" s="617" t="s">
        <v>3273</v>
      </c>
      <c r="AL81" s="624">
        <v>10</v>
      </c>
      <c r="AM81" s="617" t="s">
        <v>9</v>
      </c>
      <c r="AN81" s="626">
        <v>450</v>
      </c>
      <c r="AO81" s="617" t="s">
        <v>9</v>
      </c>
      <c r="AP81" s="618">
        <v>4</v>
      </c>
      <c r="AQ81" s="617" t="s">
        <v>9</v>
      </c>
      <c r="AR81" s="629">
        <v>9770</v>
      </c>
      <c r="AS81" s="643" t="s">
        <v>3277</v>
      </c>
      <c r="AT81" s="644" t="s">
        <v>3276</v>
      </c>
      <c r="AU81" s="617" t="s">
        <v>3287</v>
      </c>
      <c r="AV81" s="285">
        <v>10130</v>
      </c>
      <c r="AW81" s="241"/>
      <c r="AX81" s="286" t="s">
        <v>3274</v>
      </c>
      <c r="AY81" s="250"/>
      <c r="AZ81" s="394"/>
      <c r="BA81" s="394"/>
      <c r="BB81" s="628"/>
    </row>
    <row r="82" spans="1:54" s="246" customFormat="1" ht="24" customHeight="1">
      <c r="A82" s="648"/>
      <c r="B82" s="635"/>
      <c r="C82" s="640"/>
      <c r="D82" s="287" t="s">
        <v>3208</v>
      </c>
      <c r="E82" s="272"/>
      <c r="F82" s="288">
        <v>57190</v>
      </c>
      <c r="G82" s="289"/>
      <c r="H82" s="401" t="s">
        <v>3286</v>
      </c>
      <c r="I82" s="290">
        <v>550</v>
      </c>
      <c r="J82" s="291"/>
      <c r="K82" s="292" t="s">
        <v>8</v>
      </c>
      <c r="L82" s="617"/>
      <c r="M82" s="623"/>
      <c r="N82" s="617"/>
      <c r="O82" s="639"/>
      <c r="P82" s="401" t="s">
        <v>3273</v>
      </c>
      <c r="Q82" s="290">
        <v>7600</v>
      </c>
      <c r="R82" s="293">
        <v>70</v>
      </c>
      <c r="S82" s="294" t="s">
        <v>3273</v>
      </c>
      <c r="T82" s="295">
        <v>53210</v>
      </c>
      <c r="U82" s="282" t="s">
        <v>3273</v>
      </c>
      <c r="V82" s="296">
        <v>530</v>
      </c>
      <c r="W82" s="297" t="s">
        <v>3273</v>
      </c>
      <c r="X82" s="298">
        <v>45610</v>
      </c>
      <c r="Y82" s="297" t="s">
        <v>9</v>
      </c>
      <c r="Z82" s="296">
        <v>450</v>
      </c>
      <c r="AA82" s="617"/>
      <c r="AB82" s="642"/>
      <c r="AC82" s="617"/>
      <c r="AD82" s="647"/>
      <c r="AE82" s="617"/>
      <c r="AF82" s="632"/>
      <c r="AG82" s="617"/>
      <c r="AH82" s="621"/>
      <c r="AI82" s="617"/>
      <c r="AJ82" s="623"/>
      <c r="AK82" s="617"/>
      <c r="AL82" s="625"/>
      <c r="AM82" s="617"/>
      <c r="AN82" s="627"/>
      <c r="AO82" s="617"/>
      <c r="AP82" s="619"/>
      <c r="AQ82" s="617"/>
      <c r="AR82" s="630"/>
      <c r="AS82" s="643"/>
      <c r="AT82" s="645"/>
      <c r="AU82" s="617"/>
      <c r="AV82" s="299">
        <v>100</v>
      </c>
      <c r="AW82" s="241"/>
      <c r="AX82" s="300">
        <v>0.98</v>
      </c>
      <c r="AY82" s="250"/>
      <c r="AZ82" s="394"/>
      <c r="BA82" s="394"/>
      <c r="BB82" s="628"/>
    </row>
    <row r="83" spans="1:54" s="246" customFormat="1" ht="24" customHeight="1">
      <c r="A83" s="648"/>
      <c r="B83" s="634" t="s">
        <v>3212</v>
      </c>
      <c r="C83" s="636" t="s">
        <v>7</v>
      </c>
      <c r="D83" s="271" t="s">
        <v>3207</v>
      </c>
      <c r="E83" s="272"/>
      <c r="F83" s="273">
        <v>45850</v>
      </c>
      <c r="G83" s="274">
        <v>53450</v>
      </c>
      <c r="H83" s="401" t="s">
        <v>3273</v>
      </c>
      <c r="I83" s="275">
        <v>440</v>
      </c>
      <c r="J83" s="276">
        <v>510</v>
      </c>
      <c r="K83" s="277" t="s">
        <v>8</v>
      </c>
      <c r="L83" s="617" t="s">
        <v>3273</v>
      </c>
      <c r="M83" s="622">
        <v>1850</v>
      </c>
      <c r="N83" s="617" t="s">
        <v>3273</v>
      </c>
      <c r="O83" s="638">
        <v>10</v>
      </c>
      <c r="P83" s="401" t="s">
        <v>3286</v>
      </c>
      <c r="Q83" s="278">
        <v>7600</v>
      </c>
      <c r="R83" s="279">
        <v>70</v>
      </c>
      <c r="S83" s="280"/>
      <c r="T83" s="281"/>
      <c r="U83" s="282"/>
      <c r="V83" s="283"/>
      <c r="W83" s="282"/>
      <c r="X83" s="281" t="s">
        <v>0</v>
      </c>
      <c r="Y83" s="282"/>
      <c r="Z83" s="284"/>
      <c r="AA83" s="633" t="s">
        <v>3286</v>
      </c>
      <c r="AB83" s="641" t="s">
        <v>26</v>
      </c>
      <c r="AC83" s="617" t="s">
        <v>3273</v>
      </c>
      <c r="AD83" s="646" t="s">
        <v>26</v>
      </c>
      <c r="AE83" s="617" t="s">
        <v>9</v>
      </c>
      <c r="AF83" s="631">
        <v>7600</v>
      </c>
      <c r="AG83" s="617" t="s">
        <v>3273</v>
      </c>
      <c r="AH83" s="620">
        <v>70</v>
      </c>
      <c r="AI83" s="617" t="s">
        <v>9</v>
      </c>
      <c r="AJ83" s="622">
        <v>1300</v>
      </c>
      <c r="AK83" s="617" t="s">
        <v>3273</v>
      </c>
      <c r="AL83" s="624">
        <v>10</v>
      </c>
      <c r="AM83" s="617" t="s">
        <v>9</v>
      </c>
      <c r="AN83" s="626">
        <v>340</v>
      </c>
      <c r="AO83" s="617" t="s">
        <v>9</v>
      </c>
      <c r="AP83" s="618">
        <v>3</v>
      </c>
      <c r="AQ83" s="617" t="s">
        <v>9</v>
      </c>
      <c r="AR83" s="629">
        <v>7500</v>
      </c>
      <c r="AS83" s="643" t="s">
        <v>3277</v>
      </c>
      <c r="AT83" s="644" t="s">
        <v>3289</v>
      </c>
      <c r="AU83" s="617" t="s">
        <v>3275</v>
      </c>
      <c r="AV83" s="285">
        <v>7600</v>
      </c>
      <c r="AW83" s="241"/>
      <c r="AX83" s="286" t="s">
        <v>3274</v>
      </c>
      <c r="AY83" s="250"/>
      <c r="AZ83" s="394"/>
      <c r="BA83" s="394"/>
      <c r="BB83" s="628"/>
    </row>
    <row r="84" spans="1:54" s="246" customFormat="1" ht="24" customHeight="1">
      <c r="A84" s="648"/>
      <c r="B84" s="635"/>
      <c r="C84" s="640"/>
      <c r="D84" s="287" t="s">
        <v>3208</v>
      </c>
      <c r="E84" s="272"/>
      <c r="F84" s="288">
        <v>53450</v>
      </c>
      <c r="G84" s="289"/>
      <c r="H84" s="401" t="s">
        <v>3286</v>
      </c>
      <c r="I84" s="290">
        <v>510</v>
      </c>
      <c r="J84" s="291"/>
      <c r="K84" s="292" t="s">
        <v>8</v>
      </c>
      <c r="L84" s="617"/>
      <c r="M84" s="623"/>
      <c r="N84" s="617"/>
      <c r="O84" s="639"/>
      <c r="P84" s="401" t="s">
        <v>3273</v>
      </c>
      <c r="Q84" s="290">
        <v>7600</v>
      </c>
      <c r="R84" s="293">
        <v>70</v>
      </c>
      <c r="S84" s="294" t="s">
        <v>3273</v>
      </c>
      <c r="T84" s="295">
        <v>53210</v>
      </c>
      <c r="U84" s="282" t="s">
        <v>3286</v>
      </c>
      <c r="V84" s="296">
        <v>530</v>
      </c>
      <c r="W84" s="297" t="s">
        <v>3273</v>
      </c>
      <c r="X84" s="298">
        <v>45610</v>
      </c>
      <c r="Y84" s="297" t="s">
        <v>9</v>
      </c>
      <c r="Z84" s="296">
        <v>450</v>
      </c>
      <c r="AA84" s="617"/>
      <c r="AB84" s="642"/>
      <c r="AC84" s="617"/>
      <c r="AD84" s="647"/>
      <c r="AE84" s="617"/>
      <c r="AF84" s="632"/>
      <c r="AG84" s="617"/>
      <c r="AH84" s="621"/>
      <c r="AI84" s="617"/>
      <c r="AJ84" s="623"/>
      <c r="AK84" s="617"/>
      <c r="AL84" s="625"/>
      <c r="AM84" s="617"/>
      <c r="AN84" s="627"/>
      <c r="AO84" s="617"/>
      <c r="AP84" s="619"/>
      <c r="AQ84" s="617"/>
      <c r="AR84" s="630"/>
      <c r="AS84" s="643"/>
      <c r="AT84" s="645"/>
      <c r="AU84" s="617"/>
      <c r="AV84" s="299">
        <v>70</v>
      </c>
      <c r="AW84" s="241"/>
      <c r="AX84" s="300">
        <v>0.88</v>
      </c>
      <c r="AY84" s="250"/>
      <c r="AZ84" s="394"/>
      <c r="BA84" s="394"/>
      <c r="BB84" s="628"/>
    </row>
    <row r="85" spans="1:54" s="246" customFormat="1" ht="24" customHeight="1">
      <c r="A85" s="648"/>
      <c r="B85" s="634" t="s">
        <v>3213</v>
      </c>
      <c r="C85" s="636" t="s">
        <v>7</v>
      </c>
      <c r="D85" s="271" t="s">
        <v>3207</v>
      </c>
      <c r="E85" s="272"/>
      <c r="F85" s="273">
        <v>40630</v>
      </c>
      <c r="G85" s="274">
        <v>48230</v>
      </c>
      <c r="H85" s="401" t="s">
        <v>3273</v>
      </c>
      <c r="I85" s="275">
        <v>380</v>
      </c>
      <c r="J85" s="276">
        <v>460</v>
      </c>
      <c r="K85" s="277" t="s">
        <v>8</v>
      </c>
      <c r="L85" s="617" t="s">
        <v>3273</v>
      </c>
      <c r="M85" s="622">
        <v>1480</v>
      </c>
      <c r="N85" s="617" t="s">
        <v>3273</v>
      </c>
      <c r="O85" s="638">
        <v>10</v>
      </c>
      <c r="P85" s="401" t="s">
        <v>3273</v>
      </c>
      <c r="Q85" s="278">
        <v>7600</v>
      </c>
      <c r="R85" s="279">
        <v>70</v>
      </c>
      <c r="S85" s="280"/>
      <c r="T85" s="281"/>
      <c r="U85" s="282"/>
      <c r="V85" s="283"/>
      <c r="W85" s="282"/>
      <c r="X85" s="281" t="s">
        <v>0</v>
      </c>
      <c r="Y85" s="282"/>
      <c r="Z85" s="284"/>
      <c r="AA85" s="633" t="s">
        <v>3273</v>
      </c>
      <c r="AB85" s="641" t="s">
        <v>26</v>
      </c>
      <c r="AC85" s="617" t="s">
        <v>3273</v>
      </c>
      <c r="AD85" s="646" t="s">
        <v>26</v>
      </c>
      <c r="AE85" s="617" t="s">
        <v>9</v>
      </c>
      <c r="AF85" s="631">
        <v>6080</v>
      </c>
      <c r="AG85" s="617" t="s">
        <v>3286</v>
      </c>
      <c r="AH85" s="620">
        <v>60</v>
      </c>
      <c r="AI85" s="617" t="s">
        <v>9</v>
      </c>
      <c r="AJ85" s="622">
        <v>1040</v>
      </c>
      <c r="AK85" s="617" t="s">
        <v>3273</v>
      </c>
      <c r="AL85" s="624">
        <v>10</v>
      </c>
      <c r="AM85" s="617" t="s">
        <v>9</v>
      </c>
      <c r="AN85" s="626">
        <v>300</v>
      </c>
      <c r="AO85" s="617" t="s">
        <v>9</v>
      </c>
      <c r="AP85" s="618">
        <v>3</v>
      </c>
      <c r="AQ85" s="617" t="s">
        <v>9</v>
      </c>
      <c r="AR85" s="629">
        <v>6130</v>
      </c>
      <c r="AS85" s="643" t="s">
        <v>3288</v>
      </c>
      <c r="AT85" s="644" t="s">
        <v>3276</v>
      </c>
      <c r="AU85" s="617" t="s">
        <v>3287</v>
      </c>
      <c r="AV85" s="285">
        <v>6080</v>
      </c>
      <c r="AW85" s="241"/>
      <c r="AX85" s="286" t="s">
        <v>3274</v>
      </c>
      <c r="AY85" s="250"/>
      <c r="AZ85" s="394"/>
      <c r="BA85" s="394"/>
      <c r="BB85" s="628"/>
    </row>
    <row r="86" spans="1:54" s="246" customFormat="1" ht="24" customHeight="1">
      <c r="A86" s="648"/>
      <c r="B86" s="635"/>
      <c r="C86" s="640"/>
      <c r="D86" s="287" t="s">
        <v>3208</v>
      </c>
      <c r="E86" s="272"/>
      <c r="F86" s="288">
        <v>48230</v>
      </c>
      <c r="G86" s="289"/>
      <c r="H86" s="401" t="s">
        <v>3273</v>
      </c>
      <c r="I86" s="290">
        <v>460</v>
      </c>
      <c r="J86" s="291"/>
      <c r="K86" s="292" t="s">
        <v>8</v>
      </c>
      <c r="L86" s="617"/>
      <c r="M86" s="623"/>
      <c r="N86" s="617"/>
      <c r="O86" s="639"/>
      <c r="P86" s="401" t="s">
        <v>3273</v>
      </c>
      <c r="Q86" s="290">
        <v>7600</v>
      </c>
      <c r="R86" s="293">
        <v>70</v>
      </c>
      <c r="S86" s="294" t="s">
        <v>3273</v>
      </c>
      <c r="T86" s="295">
        <v>53210</v>
      </c>
      <c r="U86" s="282" t="s">
        <v>3273</v>
      </c>
      <c r="V86" s="296">
        <v>530</v>
      </c>
      <c r="W86" s="297" t="s">
        <v>3273</v>
      </c>
      <c r="X86" s="298">
        <v>45610</v>
      </c>
      <c r="Y86" s="297" t="s">
        <v>9</v>
      </c>
      <c r="Z86" s="296">
        <v>450</v>
      </c>
      <c r="AA86" s="617"/>
      <c r="AB86" s="642"/>
      <c r="AC86" s="617"/>
      <c r="AD86" s="647"/>
      <c r="AE86" s="617"/>
      <c r="AF86" s="632"/>
      <c r="AG86" s="617"/>
      <c r="AH86" s="621"/>
      <c r="AI86" s="617"/>
      <c r="AJ86" s="623"/>
      <c r="AK86" s="617"/>
      <c r="AL86" s="625"/>
      <c r="AM86" s="617"/>
      <c r="AN86" s="627"/>
      <c r="AO86" s="617"/>
      <c r="AP86" s="619"/>
      <c r="AQ86" s="617"/>
      <c r="AR86" s="630"/>
      <c r="AS86" s="643"/>
      <c r="AT86" s="645"/>
      <c r="AU86" s="617"/>
      <c r="AV86" s="299">
        <v>60</v>
      </c>
      <c r="AX86" s="300">
        <v>0.91</v>
      </c>
      <c r="AY86" s="301"/>
      <c r="AZ86" s="394"/>
      <c r="BA86" s="394"/>
      <c r="BB86" s="628"/>
    </row>
    <row r="87" spans="1:54" s="302" customFormat="1" ht="24" customHeight="1">
      <c r="A87" s="648"/>
      <c r="B87" s="634" t="s">
        <v>3214</v>
      </c>
      <c r="C87" s="636" t="s">
        <v>7</v>
      </c>
      <c r="D87" s="271" t="s">
        <v>3207</v>
      </c>
      <c r="E87" s="272"/>
      <c r="F87" s="273">
        <v>37110</v>
      </c>
      <c r="G87" s="274">
        <v>44710</v>
      </c>
      <c r="H87" s="401" t="s">
        <v>3273</v>
      </c>
      <c r="I87" s="275">
        <v>350</v>
      </c>
      <c r="J87" s="276">
        <v>420</v>
      </c>
      <c r="K87" s="277" t="s">
        <v>8</v>
      </c>
      <c r="L87" s="617" t="s">
        <v>3273</v>
      </c>
      <c r="M87" s="622">
        <v>1230</v>
      </c>
      <c r="N87" s="617" t="s">
        <v>3273</v>
      </c>
      <c r="O87" s="638">
        <v>10</v>
      </c>
      <c r="P87" s="401" t="s">
        <v>3273</v>
      </c>
      <c r="Q87" s="278">
        <v>7600</v>
      </c>
      <c r="R87" s="279">
        <v>70</v>
      </c>
      <c r="S87" s="280"/>
      <c r="T87" s="281"/>
      <c r="U87" s="282"/>
      <c r="V87" s="283"/>
      <c r="W87" s="282"/>
      <c r="X87" s="281" t="s">
        <v>0</v>
      </c>
      <c r="Y87" s="282"/>
      <c r="Z87" s="284"/>
      <c r="AA87" s="633" t="s">
        <v>3273</v>
      </c>
      <c r="AB87" s="641" t="s">
        <v>26</v>
      </c>
      <c r="AC87" s="617" t="s">
        <v>3273</v>
      </c>
      <c r="AD87" s="646" t="s">
        <v>26</v>
      </c>
      <c r="AE87" s="617" t="s">
        <v>9</v>
      </c>
      <c r="AF87" s="631">
        <v>5060</v>
      </c>
      <c r="AG87" s="617" t="s">
        <v>3273</v>
      </c>
      <c r="AH87" s="620">
        <v>50</v>
      </c>
      <c r="AI87" s="617" t="s">
        <v>9</v>
      </c>
      <c r="AJ87" s="622">
        <v>860</v>
      </c>
      <c r="AK87" s="617" t="s">
        <v>3286</v>
      </c>
      <c r="AL87" s="624">
        <v>8</v>
      </c>
      <c r="AM87" s="617" t="s">
        <v>9</v>
      </c>
      <c r="AN87" s="626">
        <v>270</v>
      </c>
      <c r="AO87" s="617" t="s">
        <v>9</v>
      </c>
      <c r="AP87" s="618">
        <v>2</v>
      </c>
      <c r="AQ87" s="617" t="s">
        <v>9</v>
      </c>
      <c r="AR87" s="629">
        <v>5220</v>
      </c>
      <c r="AS87" s="643" t="s">
        <v>3277</v>
      </c>
      <c r="AT87" s="644" t="s">
        <v>3289</v>
      </c>
      <c r="AU87" s="617" t="s">
        <v>3287</v>
      </c>
      <c r="AV87" s="285">
        <v>5060</v>
      </c>
      <c r="AW87" s="237"/>
      <c r="AX87" s="286" t="s">
        <v>3274</v>
      </c>
      <c r="AY87" s="399"/>
      <c r="AZ87" s="394"/>
      <c r="BA87" s="394"/>
      <c r="BB87" s="628"/>
    </row>
    <row r="88" spans="1:54" s="302" customFormat="1" ht="24" customHeight="1">
      <c r="A88" s="648"/>
      <c r="B88" s="635"/>
      <c r="C88" s="640"/>
      <c r="D88" s="287" t="s">
        <v>3208</v>
      </c>
      <c r="E88" s="272"/>
      <c r="F88" s="288">
        <v>44710</v>
      </c>
      <c r="G88" s="289"/>
      <c r="H88" s="401" t="s">
        <v>3273</v>
      </c>
      <c r="I88" s="290">
        <v>420</v>
      </c>
      <c r="J88" s="291"/>
      <c r="K88" s="292" t="s">
        <v>8</v>
      </c>
      <c r="L88" s="617"/>
      <c r="M88" s="623"/>
      <c r="N88" s="617"/>
      <c r="O88" s="639"/>
      <c r="P88" s="401" t="s">
        <v>3273</v>
      </c>
      <c r="Q88" s="290">
        <v>7600</v>
      </c>
      <c r="R88" s="293">
        <v>70</v>
      </c>
      <c r="S88" s="294" t="s">
        <v>3273</v>
      </c>
      <c r="T88" s="295">
        <v>53210</v>
      </c>
      <c r="U88" s="282" t="s">
        <v>3273</v>
      </c>
      <c r="V88" s="296">
        <v>530</v>
      </c>
      <c r="W88" s="297" t="s">
        <v>3273</v>
      </c>
      <c r="X88" s="298">
        <v>45610</v>
      </c>
      <c r="Y88" s="297" t="s">
        <v>9</v>
      </c>
      <c r="Z88" s="296">
        <v>450</v>
      </c>
      <c r="AA88" s="617"/>
      <c r="AB88" s="642"/>
      <c r="AC88" s="617"/>
      <c r="AD88" s="647"/>
      <c r="AE88" s="617"/>
      <c r="AF88" s="632"/>
      <c r="AG88" s="617"/>
      <c r="AH88" s="621"/>
      <c r="AI88" s="617"/>
      <c r="AJ88" s="623"/>
      <c r="AK88" s="617"/>
      <c r="AL88" s="625"/>
      <c r="AM88" s="617"/>
      <c r="AN88" s="627"/>
      <c r="AO88" s="617"/>
      <c r="AP88" s="619"/>
      <c r="AQ88" s="617"/>
      <c r="AR88" s="630"/>
      <c r="AS88" s="643"/>
      <c r="AT88" s="645"/>
      <c r="AU88" s="617"/>
      <c r="AV88" s="299">
        <v>50</v>
      </c>
      <c r="AW88" s="237"/>
      <c r="AX88" s="300">
        <v>0.88</v>
      </c>
      <c r="AY88" s="399"/>
      <c r="AZ88" s="394"/>
      <c r="BA88" s="394"/>
      <c r="BB88" s="628"/>
    </row>
    <row r="89" spans="1:54" s="302" customFormat="1" ht="24" customHeight="1">
      <c r="A89" s="648"/>
      <c r="B89" s="634" t="s">
        <v>3215</v>
      </c>
      <c r="C89" s="636" t="s">
        <v>7</v>
      </c>
      <c r="D89" s="271" t="s">
        <v>3207</v>
      </c>
      <c r="E89" s="272"/>
      <c r="F89" s="273">
        <v>34590</v>
      </c>
      <c r="G89" s="274">
        <v>42190</v>
      </c>
      <c r="H89" s="401" t="s">
        <v>3273</v>
      </c>
      <c r="I89" s="275">
        <v>320</v>
      </c>
      <c r="J89" s="276">
        <v>400</v>
      </c>
      <c r="K89" s="277" t="s">
        <v>8</v>
      </c>
      <c r="L89" s="617" t="s">
        <v>3286</v>
      </c>
      <c r="M89" s="622">
        <v>1050</v>
      </c>
      <c r="N89" s="617" t="s">
        <v>3273</v>
      </c>
      <c r="O89" s="638">
        <v>10</v>
      </c>
      <c r="P89" s="401" t="s">
        <v>3273</v>
      </c>
      <c r="Q89" s="278">
        <v>7600</v>
      </c>
      <c r="R89" s="279">
        <v>70</v>
      </c>
      <c r="S89" s="280"/>
      <c r="T89" s="281"/>
      <c r="U89" s="282"/>
      <c r="V89" s="283"/>
      <c r="W89" s="282"/>
      <c r="X89" s="281" t="s">
        <v>0</v>
      </c>
      <c r="Y89" s="282"/>
      <c r="Z89" s="284"/>
      <c r="AA89" s="633" t="s">
        <v>3273</v>
      </c>
      <c r="AB89" s="641" t="s">
        <v>26</v>
      </c>
      <c r="AC89" s="617" t="s">
        <v>3273</v>
      </c>
      <c r="AD89" s="646" t="s">
        <v>26</v>
      </c>
      <c r="AE89" s="617" t="s">
        <v>9</v>
      </c>
      <c r="AF89" s="631">
        <v>4340</v>
      </c>
      <c r="AG89" s="617" t="s">
        <v>3273</v>
      </c>
      <c r="AH89" s="620">
        <v>40</v>
      </c>
      <c r="AI89" s="617" t="s">
        <v>9</v>
      </c>
      <c r="AJ89" s="622">
        <v>740</v>
      </c>
      <c r="AK89" s="617" t="s">
        <v>3273</v>
      </c>
      <c r="AL89" s="624">
        <v>7</v>
      </c>
      <c r="AM89" s="617" t="s">
        <v>9</v>
      </c>
      <c r="AN89" s="626">
        <v>250</v>
      </c>
      <c r="AO89" s="617" t="s">
        <v>9</v>
      </c>
      <c r="AP89" s="618">
        <v>2</v>
      </c>
      <c r="AQ89" s="617" t="s">
        <v>9</v>
      </c>
      <c r="AR89" s="629">
        <v>4660</v>
      </c>
      <c r="AS89" s="643" t="s">
        <v>3277</v>
      </c>
      <c r="AT89" s="644" t="s">
        <v>3276</v>
      </c>
      <c r="AU89" s="617" t="s">
        <v>3275</v>
      </c>
      <c r="AV89" s="285">
        <v>4340</v>
      </c>
      <c r="AW89" s="237"/>
      <c r="AX89" s="286" t="s">
        <v>3274</v>
      </c>
      <c r="AY89" s="399"/>
      <c r="AZ89" s="394"/>
      <c r="BA89" s="394"/>
      <c r="BB89" s="628"/>
    </row>
    <row r="90" spans="1:54" s="302" customFormat="1" ht="24" customHeight="1">
      <c r="A90" s="648"/>
      <c r="B90" s="635"/>
      <c r="C90" s="640"/>
      <c r="D90" s="287" t="s">
        <v>3208</v>
      </c>
      <c r="E90" s="272"/>
      <c r="F90" s="288">
        <v>42190</v>
      </c>
      <c r="G90" s="289"/>
      <c r="H90" s="401" t="s">
        <v>3286</v>
      </c>
      <c r="I90" s="290">
        <v>400</v>
      </c>
      <c r="J90" s="291"/>
      <c r="K90" s="292" t="s">
        <v>8</v>
      </c>
      <c r="L90" s="617"/>
      <c r="M90" s="623"/>
      <c r="N90" s="617"/>
      <c r="O90" s="639"/>
      <c r="P90" s="401" t="s">
        <v>3273</v>
      </c>
      <c r="Q90" s="290">
        <v>7600</v>
      </c>
      <c r="R90" s="293">
        <v>70</v>
      </c>
      <c r="S90" s="294" t="s">
        <v>3273</v>
      </c>
      <c r="T90" s="295">
        <v>53210</v>
      </c>
      <c r="U90" s="282" t="s">
        <v>3273</v>
      </c>
      <c r="V90" s="296">
        <v>530</v>
      </c>
      <c r="W90" s="297" t="s">
        <v>3273</v>
      </c>
      <c r="X90" s="298">
        <v>45610</v>
      </c>
      <c r="Y90" s="297" t="s">
        <v>9</v>
      </c>
      <c r="Z90" s="296">
        <v>450</v>
      </c>
      <c r="AA90" s="617"/>
      <c r="AB90" s="642"/>
      <c r="AC90" s="617"/>
      <c r="AD90" s="647"/>
      <c r="AE90" s="617"/>
      <c r="AF90" s="632"/>
      <c r="AG90" s="617"/>
      <c r="AH90" s="621"/>
      <c r="AI90" s="617"/>
      <c r="AJ90" s="623"/>
      <c r="AK90" s="617"/>
      <c r="AL90" s="625"/>
      <c r="AM90" s="617"/>
      <c r="AN90" s="627"/>
      <c r="AO90" s="617"/>
      <c r="AP90" s="619"/>
      <c r="AQ90" s="617"/>
      <c r="AR90" s="630"/>
      <c r="AS90" s="643"/>
      <c r="AT90" s="645"/>
      <c r="AU90" s="617"/>
      <c r="AV90" s="299">
        <v>40</v>
      </c>
      <c r="AW90" s="237"/>
      <c r="AX90" s="300">
        <v>0.9</v>
      </c>
      <c r="AY90" s="399"/>
      <c r="AZ90" s="394"/>
      <c r="BA90" s="394"/>
      <c r="BB90" s="628"/>
    </row>
    <row r="91" spans="1:54" s="302" customFormat="1" ht="24" customHeight="1">
      <c r="A91" s="648"/>
      <c r="B91" s="634" t="s">
        <v>3216</v>
      </c>
      <c r="C91" s="636" t="s">
        <v>7</v>
      </c>
      <c r="D91" s="271" t="s">
        <v>3207</v>
      </c>
      <c r="E91" s="272"/>
      <c r="F91" s="273">
        <v>32740</v>
      </c>
      <c r="G91" s="274">
        <v>40340</v>
      </c>
      <c r="H91" s="401" t="s">
        <v>3273</v>
      </c>
      <c r="I91" s="275">
        <v>300</v>
      </c>
      <c r="J91" s="276">
        <v>380</v>
      </c>
      <c r="K91" s="277" t="s">
        <v>8</v>
      </c>
      <c r="L91" s="617" t="s">
        <v>3273</v>
      </c>
      <c r="M91" s="622">
        <v>920</v>
      </c>
      <c r="N91" s="617" t="s">
        <v>3273</v>
      </c>
      <c r="O91" s="638">
        <v>9</v>
      </c>
      <c r="P91" s="401" t="s">
        <v>3286</v>
      </c>
      <c r="Q91" s="278">
        <v>7600</v>
      </c>
      <c r="R91" s="279">
        <v>70</v>
      </c>
      <c r="S91" s="280"/>
      <c r="T91" s="281"/>
      <c r="U91" s="282"/>
      <c r="V91" s="283"/>
      <c r="W91" s="282"/>
      <c r="X91" s="281" t="s">
        <v>0</v>
      </c>
      <c r="Y91" s="282"/>
      <c r="Z91" s="284"/>
      <c r="AA91" s="633" t="s">
        <v>3273</v>
      </c>
      <c r="AB91" s="641" t="s">
        <v>26</v>
      </c>
      <c r="AC91" s="617" t="s">
        <v>3273</v>
      </c>
      <c r="AD91" s="646" t="s">
        <v>26</v>
      </c>
      <c r="AE91" s="617" t="s">
        <v>9</v>
      </c>
      <c r="AF91" s="631">
        <v>3800</v>
      </c>
      <c r="AG91" s="617" t="s">
        <v>3273</v>
      </c>
      <c r="AH91" s="620">
        <v>30</v>
      </c>
      <c r="AI91" s="617" t="s">
        <v>9</v>
      </c>
      <c r="AJ91" s="622">
        <v>650</v>
      </c>
      <c r="AK91" s="617" t="s">
        <v>3286</v>
      </c>
      <c r="AL91" s="624">
        <v>6</v>
      </c>
      <c r="AM91" s="617" t="s">
        <v>9</v>
      </c>
      <c r="AN91" s="626">
        <v>230</v>
      </c>
      <c r="AO91" s="617" t="s">
        <v>9</v>
      </c>
      <c r="AP91" s="618">
        <v>2</v>
      </c>
      <c r="AQ91" s="617" t="s">
        <v>9</v>
      </c>
      <c r="AR91" s="629">
        <v>4250</v>
      </c>
      <c r="AS91" s="643" t="s">
        <v>3277</v>
      </c>
      <c r="AT91" s="644" t="s">
        <v>3276</v>
      </c>
      <c r="AU91" s="617" t="s">
        <v>3275</v>
      </c>
      <c r="AV91" s="285">
        <v>3800</v>
      </c>
      <c r="AW91" s="237"/>
      <c r="AX91" s="286" t="s">
        <v>3274</v>
      </c>
      <c r="AY91" s="399"/>
      <c r="AZ91" s="394"/>
      <c r="BA91" s="394"/>
      <c r="BB91" s="628"/>
    </row>
    <row r="92" spans="1:54" s="302" customFormat="1" ht="24" customHeight="1">
      <c r="A92" s="648"/>
      <c r="B92" s="635"/>
      <c r="C92" s="640"/>
      <c r="D92" s="287" t="s">
        <v>3208</v>
      </c>
      <c r="E92" s="272"/>
      <c r="F92" s="288">
        <v>40340</v>
      </c>
      <c r="G92" s="289"/>
      <c r="H92" s="401" t="s">
        <v>3273</v>
      </c>
      <c r="I92" s="290">
        <v>380</v>
      </c>
      <c r="J92" s="291"/>
      <c r="K92" s="292" t="s">
        <v>8</v>
      </c>
      <c r="L92" s="617"/>
      <c r="M92" s="623"/>
      <c r="N92" s="617"/>
      <c r="O92" s="639"/>
      <c r="P92" s="401" t="s">
        <v>3273</v>
      </c>
      <c r="Q92" s="290">
        <v>7600</v>
      </c>
      <c r="R92" s="293">
        <v>70</v>
      </c>
      <c r="S92" s="294" t="s">
        <v>3273</v>
      </c>
      <c r="T92" s="295">
        <v>53210</v>
      </c>
      <c r="U92" s="282" t="s">
        <v>3273</v>
      </c>
      <c r="V92" s="296">
        <v>530</v>
      </c>
      <c r="W92" s="297" t="s">
        <v>3273</v>
      </c>
      <c r="X92" s="298">
        <v>45610</v>
      </c>
      <c r="Y92" s="297" t="s">
        <v>9</v>
      </c>
      <c r="Z92" s="296">
        <v>450</v>
      </c>
      <c r="AA92" s="617"/>
      <c r="AB92" s="642"/>
      <c r="AC92" s="617"/>
      <c r="AD92" s="647"/>
      <c r="AE92" s="617"/>
      <c r="AF92" s="632"/>
      <c r="AG92" s="617"/>
      <c r="AH92" s="621"/>
      <c r="AI92" s="617"/>
      <c r="AJ92" s="623"/>
      <c r="AK92" s="617"/>
      <c r="AL92" s="625"/>
      <c r="AM92" s="617"/>
      <c r="AN92" s="627"/>
      <c r="AO92" s="617"/>
      <c r="AP92" s="619"/>
      <c r="AQ92" s="617"/>
      <c r="AR92" s="630"/>
      <c r="AS92" s="643"/>
      <c r="AT92" s="645"/>
      <c r="AU92" s="617"/>
      <c r="AV92" s="299">
        <v>30</v>
      </c>
      <c r="AW92" s="237"/>
      <c r="AX92" s="300">
        <v>0.92</v>
      </c>
      <c r="AY92" s="399"/>
      <c r="AZ92" s="394"/>
      <c r="BA92" s="394"/>
      <c r="BB92" s="628"/>
    </row>
    <row r="93" spans="1:54" s="302" customFormat="1" ht="24" customHeight="1">
      <c r="A93" s="648"/>
      <c r="B93" s="634" t="s">
        <v>3217</v>
      </c>
      <c r="C93" s="636" t="s">
        <v>7</v>
      </c>
      <c r="D93" s="271" t="s">
        <v>3207</v>
      </c>
      <c r="E93" s="272"/>
      <c r="F93" s="273">
        <v>31270</v>
      </c>
      <c r="G93" s="274">
        <v>38870</v>
      </c>
      <c r="H93" s="401" t="s">
        <v>3273</v>
      </c>
      <c r="I93" s="275">
        <v>290</v>
      </c>
      <c r="J93" s="276">
        <v>370</v>
      </c>
      <c r="K93" s="277" t="s">
        <v>8</v>
      </c>
      <c r="L93" s="617" t="s">
        <v>3273</v>
      </c>
      <c r="M93" s="622">
        <v>820</v>
      </c>
      <c r="N93" s="617" t="s">
        <v>3273</v>
      </c>
      <c r="O93" s="638">
        <v>8</v>
      </c>
      <c r="P93" s="401" t="s">
        <v>3273</v>
      </c>
      <c r="Q93" s="278">
        <v>7600</v>
      </c>
      <c r="R93" s="279">
        <v>70</v>
      </c>
      <c r="S93" s="280"/>
      <c r="T93" s="281"/>
      <c r="U93" s="282"/>
      <c r="V93" s="283"/>
      <c r="W93" s="282"/>
      <c r="X93" s="281" t="s">
        <v>0</v>
      </c>
      <c r="Y93" s="282"/>
      <c r="Z93" s="284"/>
      <c r="AA93" s="633" t="s">
        <v>3273</v>
      </c>
      <c r="AB93" s="641">
        <v>640</v>
      </c>
      <c r="AC93" s="617" t="s">
        <v>3273</v>
      </c>
      <c r="AD93" s="646">
        <v>6</v>
      </c>
      <c r="AE93" s="617" t="s">
        <v>9</v>
      </c>
      <c r="AF93" s="631">
        <v>3370</v>
      </c>
      <c r="AG93" s="617" t="s">
        <v>3273</v>
      </c>
      <c r="AH93" s="620">
        <v>30</v>
      </c>
      <c r="AI93" s="617" t="s">
        <v>9</v>
      </c>
      <c r="AJ93" s="622">
        <v>570</v>
      </c>
      <c r="AK93" s="617" t="s">
        <v>3273</v>
      </c>
      <c r="AL93" s="624">
        <v>5</v>
      </c>
      <c r="AM93" s="617" t="s">
        <v>9</v>
      </c>
      <c r="AN93" s="626">
        <v>220</v>
      </c>
      <c r="AO93" s="617" t="s">
        <v>9</v>
      </c>
      <c r="AP93" s="618">
        <v>2</v>
      </c>
      <c r="AQ93" s="617" t="s">
        <v>9</v>
      </c>
      <c r="AR93" s="629">
        <v>3920</v>
      </c>
      <c r="AS93" s="643" t="s">
        <v>3277</v>
      </c>
      <c r="AT93" s="644" t="s">
        <v>3289</v>
      </c>
      <c r="AU93" s="617" t="s">
        <v>3275</v>
      </c>
      <c r="AV93" s="285">
        <v>3370</v>
      </c>
      <c r="AW93" s="237"/>
      <c r="AX93" s="286" t="s">
        <v>3274</v>
      </c>
      <c r="AY93" s="399"/>
      <c r="AZ93" s="394"/>
      <c r="BA93" s="394"/>
      <c r="BB93" s="628"/>
    </row>
    <row r="94" spans="1:54" s="302" customFormat="1" ht="24" customHeight="1">
      <c r="A94" s="648"/>
      <c r="B94" s="635"/>
      <c r="C94" s="640"/>
      <c r="D94" s="287" t="s">
        <v>3208</v>
      </c>
      <c r="E94" s="272"/>
      <c r="F94" s="288">
        <v>38870</v>
      </c>
      <c r="G94" s="289"/>
      <c r="H94" s="401" t="s">
        <v>3273</v>
      </c>
      <c r="I94" s="290">
        <v>370</v>
      </c>
      <c r="J94" s="291"/>
      <c r="K94" s="292" t="s">
        <v>8</v>
      </c>
      <c r="L94" s="617"/>
      <c r="M94" s="623"/>
      <c r="N94" s="617"/>
      <c r="O94" s="639"/>
      <c r="P94" s="401" t="s">
        <v>3286</v>
      </c>
      <c r="Q94" s="290">
        <v>7600</v>
      </c>
      <c r="R94" s="293">
        <v>70</v>
      </c>
      <c r="S94" s="294" t="s">
        <v>3286</v>
      </c>
      <c r="T94" s="295">
        <v>53210</v>
      </c>
      <c r="U94" s="282" t="s">
        <v>3273</v>
      </c>
      <c r="V94" s="296">
        <v>530</v>
      </c>
      <c r="W94" s="297" t="s">
        <v>3273</v>
      </c>
      <c r="X94" s="298">
        <v>45610</v>
      </c>
      <c r="Y94" s="297" t="s">
        <v>9</v>
      </c>
      <c r="Z94" s="296">
        <v>450</v>
      </c>
      <c r="AA94" s="617"/>
      <c r="AB94" s="642"/>
      <c r="AC94" s="617"/>
      <c r="AD94" s="647"/>
      <c r="AE94" s="617"/>
      <c r="AF94" s="632"/>
      <c r="AG94" s="617"/>
      <c r="AH94" s="621"/>
      <c r="AI94" s="617"/>
      <c r="AJ94" s="623"/>
      <c r="AK94" s="617"/>
      <c r="AL94" s="625"/>
      <c r="AM94" s="617"/>
      <c r="AN94" s="627"/>
      <c r="AO94" s="617"/>
      <c r="AP94" s="619"/>
      <c r="AQ94" s="617"/>
      <c r="AR94" s="630"/>
      <c r="AS94" s="643"/>
      <c r="AT94" s="645"/>
      <c r="AU94" s="617"/>
      <c r="AV94" s="299">
        <v>30</v>
      </c>
      <c r="AW94" s="237"/>
      <c r="AX94" s="300">
        <v>0.94</v>
      </c>
      <c r="AY94" s="399"/>
      <c r="AZ94" s="394"/>
      <c r="BA94" s="394"/>
      <c r="BB94" s="628"/>
    </row>
    <row r="95" spans="1:54" s="302" customFormat="1" ht="24" customHeight="1">
      <c r="A95" s="648"/>
      <c r="B95" s="634" t="s">
        <v>3218</v>
      </c>
      <c r="C95" s="636" t="s">
        <v>7</v>
      </c>
      <c r="D95" s="271" t="s">
        <v>3207</v>
      </c>
      <c r="E95" s="272"/>
      <c r="F95" s="273">
        <v>30110</v>
      </c>
      <c r="G95" s="274">
        <v>37710</v>
      </c>
      <c r="H95" s="401" t="s">
        <v>3273</v>
      </c>
      <c r="I95" s="275">
        <v>280</v>
      </c>
      <c r="J95" s="276">
        <v>350</v>
      </c>
      <c r="K95" s="277" t="s">
        <v>8</v>
      </c>
      <c r="L95" s="617" t="s">
        <v>3273</v>
      </c>
      <c r="M95" s="622">
        <v>740</v>
      </c>
      <c r="N95" s="617" t="s">
        <v>3286</v>
      </c>
      <c r="O95" s="638">
        <v>7</v>
      </c>
      <c r="P95" s="401" t="s">
        <v>3286</v>
      </c>
      <c r="Q95" s="278">
        <v>7600</v>
      </c>
      <c r="R95" s="279">
        <v>70</v>
      </c>
      <c r="S95" s="280"/>
      <c r="T95" s="281"/>
      <c r="U95" s="282"/>
      <c r="V95" s="283"/>
      <c r="W95" s="282"/>
      <c r="X95" s="281" t="s">
        <v>0</v>
      </c>
      <c r="Y95" s="282"/>
      <c r="Z95" s="284"/>
      <c r="AA95" s="633" t="s">
        <v>3273</v>
      </c>
      <c r="AB95" s="641">
        <v>570</v>
      </c>
      <c r="AC95" s="617" t="s">
        <v>3286</v>
      </c>
      <c r="AD95" s="646">
        <v>5</v>
      </c>
      <c r="AE95" s="617" t="s">
        <v>9</v>
      </c>
      <c r="AF95" s="631">
        <v>3040</v>
      </c>
      <c r="AG95" s="617" t="s">
        <v>3273</v>
      </c>
      <c r="AH95" s="620">
        <v>30</v>
      </c>
      <c r="AI95" s="617" t="s">
        <v>9</v>
      </c>
      <c r="AJ95" s="622">
        <v>520</v>
      </c>
      <c r="AK95" s="617" t="s">
        <v>3286</v>
      </c>
      <c r="AL95" s="624">
        <v>5</v>
      </c>
      <c r="AM95" s="617" t="s">
        <v>9</v>
      </c>
      <c r="AN95" s="626">
        <v>210</v>
      </c>
      <c r="AO95" s="617" t="s">
        <v>9</v>
      </c>
      <c r="AP95" s="618">
        <v>2</v>
      </c>
      <c r="AQ95" s="617" t="s">
        <v>9</v>
      </c>
      <c r="AR95" s="629">
        <v>3660</v>
      </c>
      <c r="AS95" s="643" t="s">
        <v>3288</v>
      </c>
      <c r="AT95" s="644" t="s">
        <v>3276</v>
      </c>
      <c r="AU95" s="617" t="s">
        <v>3275</v>
      </c>
      <c r="AV95" s="285">
        <v>3040</v>
      </c>
      <c r="AW95" s="237"/>
      <c r="AX95" s="286" t="s">
        <v>3274</v>
      </c>
      <c r="AY95" s="399"/>
      <c r="AZ95" s="394"/>
      <c r="BA95" s="394"/>
      <c r="BB95" s="628"/>
    </row>
    <row r="96" spans="1:54" s="302" customFormat="1" ht="24" customHeight="1">
      <c r="A96" s="648"/>
      <c r="B96" s="635"/>
      <c r="C96" s="640"/>
      <c r="D96" s="287" t="s">
        <v>3208</v>
      </c>
      <c r="E96" s="272"/>
      <c r="F96" s="288">
        <v>37710</v>
      </c>
      <c r="G96" s="289"/>
      <c r="H96" s="401" t="s">
        <v>3286</v>
      </c>
      <c r="I96" s="290">
        <v>350</v>
      </c>
      <c r="J96" s="291"/>
      <c r="K96" s="292" t="s">
        <v>8</v>
      </c>
      <c r="L96" s="617"/>
      <c r="M96" s="623"/>
      <c r="N96" s="617"/>
      <c r="O96" s="639"/>
      <c r="P96" s="401" t="s">
        <v>3273</v>
      </c>
      <c r="Q96" s="290">
        <v>7600</v>
      </c>
      <c r="R96" s="293">
        <v>70</v>
      </c>
      <c r="S96" s="294" t="s">
        <v>3273</v>
      </c>
      <c r="T96" s="295">
        <v>53210</v>
      </c>
      <c r="U96" s="282" t="s">
        <v>3273</v>
      </c>
      <c r="V96" s="296">
        <v>530</v>
      </c>
      <c r="W96" s="297" t="s">
        <v>3273</v>
      </c>
      <c r="X96" s="298">
        <v>45610</v>
      </c>
      <c r="Y96" s="297" t="s">
        <v>9</v>
      </c>
      <c r="Z96" s="296">
        <v>450</v>
      </c>
      <c r="AA96" s="617"/>
      <c r="AB96" s="642"/>
      <c r="AC96" s="617"/>
      <c r="AD96" s="647"/>
      <c r="AE96" s="617"/>
      <c r="AF96" s="632"/>
      <c r="AG96" s="617"/>
      <c r="AH96" s="621"/>
      <c r="AI96" s="617"/>
      <c r="AJ96" s="623"/>
      <c r="AK96" s="617"/>
      <c r="AL96" s="625"/>
      <c r="AM96" s="617"/>
      <c r="AN96" s="627"/>
      <c r="AO96" s="617"/>
      <c r="AP96" s="619"/>
      <c r="AQ96" s="617"/>
      <c r="AR96" s="630"/>
      <c r="AS96" s="643"/>
      <c r="AT96" s="645"/>
      <c r="AU96" s="617"/>
      <c r="AV96" s="299">
        <v>30</v>
      </c>
      <c r="AW96" s="237"/>
      <c r="AX96" s="300">
        <v>0.98</v>
      </c>
      <c r="AY96" s="399"/>
      <c r="AZ96" s="394"/>
      <c r="BA96" s="394"/>
      <c r="BB96" s="628"/>
    </row>
    <row r="97" spans="1:54" s="302" customFormat="1" ht="24" customHeight="1">
      <c r="A97" s="648"/>
      <c r="B97" s="634" t="s">
        <v>3219</v>
      </c>
      <c r="C97" s="636" t="s">
        <v>7</v>
      </c>
      <c r="D97" s="271" t="s">
        <v>3207</v>
      </c>
      <c r="E97" s="272"/>
      <c r="F97" s="273">
        <v>28360</v>
      </c>
      <c r="G97" s="274">
        <v>35960</v>
      </c>
      <c r="H97" s="401" t="s">
        <v>3273</v>
      </c>
      <c r="I97" s="275">
        <v>260</v>
      </c>
      <c r="J97" s="276">
        <v>340</v>
      </c>
      <c r="K97" s="277" t="s">
        <v>8</v>
      </c>
      <c r="L97" s="617" t="s">
        <v>3273</v>
      </c>
      <c r="M97" s="622">
        <v>610</v>
      </c>
      <c r="N97" s="617" t="s">
        <v>3286</v>
      </c>
      <c r="O97" s="638">
        <v>6</v>
      </c>
      <c r="P97" s="401" t="s">
        <v>3273</v>
      </c>
      <c r="Q97" s="278">
        <v>7600</v>
      </c>
      <c r="R97" s="279">
        <v>70</v>
      </c>
      <c r="S97" s="280"/>
      <c r="T97" s="281"/>
      <c r="U97" s="282"/>
      <c r="V97" s="283"/>
      <c r="W97" s="282"/>
      <c r="X97" s="281" t="s">
        <v>0</v>
      </c>
      <c r="Y97" s="282"/>
      <c r="Z97" s="284"/>
      <c r="AA97" s="633" t="s">
        <v>3273</v>
      </c>
      <c r="AB97" s="641">
        <v>480</v>
      </c>
      <c r="AC97" s="617" t="s">
        <v>3273</v>
      </c>
      <c r="AD97" s="646">
        <v>4</v>
      </c>
      <c r="AE97" s="617" t="s">
        <v>9</v>
      </c>
      <c r="AF97" s="631">
        <v>2530</v>
      </c>
      <c r="AG97" s="617" t="s">
        <v>3286</v>
      </c>
      <c r="AH97" s="620">
        <v>20</v>
      </c>
      <c r="AI97" s="617" t="s">
        <v>9</v>
      </c>
      <c r="AJ97" s="622">
        <v>500</v>
      </c>
      <c r="AK97" s="617" t="s">
        <v>3273</v>
      </c>
      <c r="AL97" s="624">
        <v>5</v>
      </c>
      <c r="AM97" s="617" t="s">
        <v>9</v>
      </c>
      <c r="AN97" s="626">
        <v>190</v>
      </c>
      <c r="AO97" s="617" t="s">
        <v>9</v>
      </c>
      <c r="AP97" s="618">
        <v>1</v>
      </c>
      <c r="AQ97" s="617" t="s">
        <v>9</v>
      </c>
      <c r="AR97" s="629">
        <v>3160</v>
      </c>
      <c r="AS97" s="643" t="s">
        <v>3277</v>
      </c>
      <c r="AT97" s="644" t="s">
        <v>3289</v>
      </c>
      <c r="AU97" s="617" t="s">
        <v>3275</v>
      </c>
      <c r="AV97" s="285">
        <v>2530</v>
      </c>
      <c r="AW97" s="237"/>
      <c r="AX97" s="286" t="s">
        <v>3274</v>
      </c>
      <c r="AY97" s="399"/>
      <c r="AZ97" s="394"/>
      <c r="BA97" s="394"/>
      <c r="BB97" s="628"/>
    </row>
    <row r="98" spans="1:54" s="302" customFormat="1" ht="24" customHeight="1">
      <c r="A98" s="648"/>
      <c r="B98" s="635"/>
      <c r="C98" s="640"/>
      <c r="D98" s="287" t="s">
        <v>3208</v>
      </c>
      <c r="E98" s="272"/>
      <c r="F98" s="288">
        <v>35960</v>
      </c>
      <c r="G98" s="289"/>
      <c r="H98" s="401" t="s">
        <v>3286</v>
      </c>
      <c r="I98" s="290">
        <v>340</v>
      </c>
      <c r="J98" s="291"/>
      <c r="K98" s="292" t="s">
        <v>8</v>
      </c>
      <c r="L98" s="617"/>
      <c r="M98" s="623"/>
      <c r="N98" s="617"/>
      <c r="O98" s="639"/>
      <c r="P98" s="401" t="s">
        <v>3286</v>
      </c>
      <c r="Q98" s="290">
        <v>7600</v>
      </c>
      <c r="R98" s="293">
        <v>70</v>
      </c>
      <c r="S98" s="294" t="s">
        <v>3273</v>
      </c>
      <c r="T98" s="295">
        <v>53210</v>
      </c>
      <c r="U98" s="282" t="s">
        <v>3286</v>
      </c>
      <c r="V98" s="296">
        <v>530</v>
      </c>
      <c r="W98" s="297" t="s">
        <v>3286</v>
      </c>
      <c r="X98" s="298">
        <v>45610</v>
      </c>
      <c r="Y98" s="297" t="s">
        <v>9</v>
      </c>
      <c r="Z98" s="296">
        <v>450</v>
      </c>
      <c r="AA98" s="617"/>
      <c r="AB98" s="642"/>
      <c r="AC98" s="617"/>
      <c r="AD98" s="647"/>
      <c r="AE98" s="617"/>
      <c r="AF98" s="632"/>
      <c r="AG98" s="617"/>
      <c r="AH98" s="621"/>
      <c r="AI98" s="617"/>
      <c r="AJ98" s="623"/>
      <c r="AK98" s="617"/>
      <c r="AL98" s="625"/>
      <c r="AM98" s="617"/>
      <c r="AN98" s="627"/>
      <c r="AO98" s="617"/>
      <c r="AP98" s="619"/>
      <c r="AQ98" s="617"/>
      <c r="AR98" s="630"/>
      <c r="AS98" s="643"/>
      <c r="AT98" s="645"/>
      <c r="AU98" s="617"/>
      <c r="AV98" s="299">
        <v>20</v>
      </c>
      <c r="AW98" s="237"/>
      <c r="AX98" s="300">
        <v>0.91</v>
      </c>
      <c r="AY98" s="399"/>
      <c r="AZ98" s="394"/>
      <c r="BA98" s="394"/>
      <c r="BB98" s="628"/>
    </row>
    <row r="99" spans="1:54" s="302" customFormat="1" ht="24" customHeight="1">
      <c r="A99" s="648"/>
      <c r="B99" s="634" t="s">
        <v>3220</v>
      </c>
      <c r="C99" s="636" t="s">
        <v>7</v>
      </c>
      <c r="D99" s="271" t="s">
        <v>3207</v>
      </c>
      <c r="E99" s="272"/>
      <c r="F99" s="273">
        <v>27100</v>
      </c>
      <c r="G99" s="274">
        <v>34700</v>
      </c>
      <c r="H99" s="401" t="s">
        <v>3286</v>
      </c>
      <c r="I99" s="275">
        <v>250</v>
      </c>
      <c r="J99" s="276">
        <v>320</v>
      </c>
      <c r="K99" s="277" t="s">
        <v>8</v>
      </c>
      <c r="L99" s="617" t="s">
        <v>3286</v>
      </c>
      <c r="M99" s="622">
        <v>520</v>
      </c>
      <c r="N99" s="617" t="s">
        <v>3286</v>
      </c>
      <c r="O99" s="638">
        <v>5</v>
      </c>
      <c r="P99" s="401" t="s">
        <v>3273</v>
      </c>
      <c r="Q99" s="278">
        <v>7600</v>
      </c>
      <c r="R99" s="279">
        <v>70</v>
      </c>
      <c r="S99" s="280"/>
      <c r="T99" s="281"/>
      <c r="U99" s="282"/>
      <c r="V99" s="283"/>
      <c r="W99" s="282"/>
      <c r="X99" s="281" t="s">
        <v>0</v>
      </c>
      <c r="Y99" s="282"/>
      <c r="Z99" s="284"/>
      <c r="AA99" s="633" t="s">
        <v>3273</v>
      </c>
      <c r="AB99" s="641">
        <v>410</v>
      </c>
      <c r="AC99" s="617" t="s">
        <v>3273</v>
      </c>
      <c r="AD99" s="646">
        <v>4</v>
      </c>
      <c r="AE99" s="617" t="s">
        <v>9</v>
      </c>
      <c r="AF99" s="631">
        <v>2170</v>
      </c>
      <c r="AG99" s="617" t="s">
        <v>3273</v>
      </c>
      <c r="AH99" s="620">
        <v>20</v>
      </c>
      <c r="AI99" s="617" t="s">
        <v>9</v>
      </c>
      <c r="AJ99" s="622">
        <v>500</v>
      </c>
      <c r="AK99" s="617" t="s">
        <v>3273</v>
      </c>
      <c r="AL99" s="624">
        <v>5</v>
      </c>
      <c r="AM99" s="617" t="s">
        <v>9</v>
      </c>
      <c r="AN99" s="626">
        <v>170</v>
      </c>
      <c r="AO99" s="617" t="s">
        <v>9</v>
      </c>
      <c r="AP99" s="618">
        <v>1</v>
      </c>
      <c r="AQ99" s="617" t="s">
        <v>9</v>
      </c>
      <c r="AR99" s="629">
        <v>2810</v>
      </c>
      <c r="AS99" s="643" t="s">
        <v>3277</v>
      </c>
      <c r="AT99" s="644" t="s">
        <v>3276</v>
      </c>
      <c r="AU99" s="617" t="s">
        <v>3275</v>
      </c>
      <c r="AV99" s="285">
        <v>2170</v>
      </c>
      <c r="AW99" s="237"/>
      <c r="AX99" s="286" t="s">
        <v>3274</v>
      </c>
      <c r="AY99" s="399"/>
      <c r="AZ99" s="394"/>
      <c r="BA99" s="394"/>
      <c r="BB99" s="628"/>
    </row>
    <row r="100" spans="1:54" s="302" customFormat="1" ht="24" customHeight="1">
      <c r="A100" s="648"/>
      <c r="B100" s="635"/>
      <c r="C100" s="640"/>
      <c r="D100" s="287" t="s">
        <v>3208</v>
      </c>
      <c r="E100" s="272"/>
      <c r="F100" s="288">
        <v>34700</v>
      </c>
      <c r="G100" s="289"/>
      <c r="H100" s="401" t="s">
        <v>3273</v>
      </c>
      <c r="I100" s="290">
        <v>320</v>
      </c>
      <c r="J100" s="291"/>
      <c r="K100" s="292" t="s">
        <v>8</v>
      </c>
      <c r="L100" s="617"/>
      <c r="M100" s="623"/>
      <c r="N100" s="617"/>
      <c r="O100" s="639"/>
      <c r="P100" s="401" t="s">
        <v>3273</v>
      </c>
      <c r="Q100" s="290">
        <v>7600</v>
      </c>
      <c r="R100" s="293">
        <v>70</v>
      </c>
      <c r="S100" s="294" t="s">
        <v>3286</v>
      </c>
      <c r="T100" s="295">
        <v>53210</v>
      </c>
      <c r="U100" s="282" t="s">
        <v>3286</v>
      </c>
      <c r="V100" s="296">
        <v>530</v>
      </c>
      <c r="W100" s="297" t="s">
        <v>3273</v>
      </c>
      <c r="X100" s="298">
        <v>45610</v>
      </c>
      <c r="Y100" s="297" t="s">
        <v>9</v>
      </c>
      <c r="Z100" s="296">
        <v>450</v>
      </c>
      <c r="AA100" s="617"/>
      <c r="AB100" s="642"/>
      <c r="AC100" s="617"/>
      <c r="AD100" s="647"/>
      <c r="AE100" s="617"/>
      <c r="AF100" s="632"/>
      <c r="AG100" s="617"/>
      <c r="AH100" s="621"/>
      <c r="AI100" s="617"/>
      <c r="AJ100" s="623"/>
      <c r="AK100" s="617"/>
      <c r="AL100" s="625"/>
      <c r="AM100" s="617"/>
      <c r="AN100" s="627"/>
      <c r="AO100" s="617"/>
      <c r="AP100" s="619"/>
      <c r="AQ100" s="617"/>
      <c r="AR100" s="630"/>
      <c r="AS100" s="643"/>
      <c r="AT100" s="645"/>
      <c r="AU100" s="617"/>
      <c r="AV100" s="299">
        <v>20</v>
      </c>
      <c r="AW100" s="237"/>
      <c r="AX100" s="300">
        <v>0.94</v>
      </c>
      <c r="AY100" s="399"/>
      <c r="AZ100" s="394"/>
      <c r="BA100" s="394"/>
      <c r="BB100" s="628"/>
    </row>
    <row r="101" spans="1:54" s="302" customFormat="1" ht="24" customHeight="1">
      <c r="A101" s="648"/>
      <c r="B101" s="634" t="s">
        <v>3221</v>
      </c>
      <c r="C101" s="636" t="s">
        <v>7</v>
      </c>
      <c r="D101" s="271" t="s">
        <v>3207</v>
      </c>
      <c r="E101" s="272"/>
      <c r="F101" s="273">
        <v>26160</v>
      </c>
      <c r="G101" s="274">
        <v>33760</v>
      </c>
      <c r="H101" s="401" t="s">
        <v>3273</v>
      </c>
      <c r="I101" s="275">
        <v>240</v>
      </c>
      <c r="J101" s="276">
        <v>310</v>
      </c>
      <c r="K101" s="277" t="s">
        <v>8</v>
      </c>
      <c r="L101" s="617" t="s">
        <v>3286</v>
      </c>
      <c r="M101" s="622">
        <v>460</v>
      </c>
      <c r="N101" s="617" t="s">
        <v>3286</v>
      </c>
      <c r="O101" s="638">
        <v>4</v>
      </c>
      <c r="P101" s="401" t="s">
        <v>3286</v>
      </c>
      <c r="Q101" s="278">
        <v>7600</v>
      </c>
      <c r="R101" s="279">
        <v>70</v>
      </c>
      <c r="S101" s="280"/>
      <c r="T101" s="281"/>
      <c r="U101" s="282"/>
      <c r="V101" s="283"/>
      <c r="W101" s="282"/>
      <c r="X101" s="281" t="s">
        <v>0</v>
      </c>
      <c r="Y101" s="282"/>
      <c r="Z101" s="284"/>
      <c r="AA101" s="633" t="s">
        <v>3273</v>
      </c>
      <c r="AB101" s="641">
        <v>360</v>
      </c>
      <c r="AC101" s="617" t="s">
        <v>3273</v>
      </c>
      <c r="AD101" s="646">
        <v>3</v>
      </c>
      <c r="AE101" s="617" t="s">
        <v>9</v>
      </c>
      <c r="AF101" s="631">
        <v>1900</v>
      </c>
      <c r="AG101" s="617" t="s">
        <v>3286</v>
      </c>
      <c r="AH101" s="620">
        <v>10</v>
      </c>
      <c r="AI101" s="617" t="s">
        <v>9</v>
      </c>
      <c r="AJ101" s="622">
        <v>500</v>
      </c>
      <c r="AK101" s="617" t="s">
        <v>3273</v>
      </c>
      <c r="AL101" s="624">
        <v>5</v>
      </c>
      <c r="AM101" s="617" t="s">
        <v>9</v>
      </c>
      <c r="AN101" s="626">
        <v>170</v>
      </c>
      <c r="AO101" s="617" t="s">
        <v>9</v>
      </c>
      <c r="AP101" s="618">
        <v>1</v>
      </c>
      <c r="AQ101" s="617" t="s">
        <v>9</v>
      </c>
      <c r="AR101" s="629">
        <v>2540</v>
      </c>
      <c r="AS101" s="643" t="s">
        <v>3277</v>
      </c>
      <c r="AT101" s="644" t="s">
        <v>3276</v>
      </c>
      <c r="AU101" s="617" t="s">
        <v>3275</v>
      </c>
      <c r="AV101" s="285">
        <v>1900</v>
      </c>
      <c r="AW101" s="237"/>
      <c r="AX101" s="286" t="s">
        <v>3274</v>
      </c>
      <c r="AY101" s="399"/>
      <c r="AZ101" s="394"/>
      <c r="BA101" s="394"/>
      <c r="BB101" s="628"/>
    </row>
    <row r="102" spans="1:54" s="302" customFormat="1" ht="24" customHeight="1">
      <c r="A102" s="648"/>
      <c r="B102" s="635"/>
      <c r="C102" s="640"/>
      <c r="D102" s="287" t="s">
        <v>3208</v>
      </c>
      <c r="E102" s="272"/>
      <c r="F102" s="288">
        <v>33760</v>
      </c>
      <c r="G102" s="289"/>
      <c r="H102" s="401" t="s">
        <v>3273</v>
      </c>
      <c r="I102" s="290">
        <v>310</v>
      </c>
      <c r="J102" s="291"/>
      <c r="K102" s="292" t="s">
        <v>8</v>
      </c>
      <c r="L102" s="617"/>
      <c r="M102" s="623"/>
      <c r="N102" s="617"/>
      <c r="O102" s="639"/>
      <c r="P102" s="401" t="s">
        <v>3273</v>
      </c>
      <c r="Q102" s="290">
        <v>7600</v>
      </c>
      <c r="R102" s="293">
        <v>70</v>
      </c>
      <c r="S102" s="294" t="s">
        <v>3273</v>
      </c>
      <c r="T102" s="295">
        <v>53210</v>
      </c>
      <c r="U102" s="282" t="s">
        <v>3273</v>
      </c>
      <c r="V102" s="296">
        <v>530</v>
      </c>
      <c r="W102" s="297" t="s">
        <v>3273</v>
      </c>
      <c r="X102" s="298">
        <v>45610</v>
      </c>
      <c r="Y102" s="297" t="s">
        <v>9</v>
      </c>
      <c r="Z102" s="296">
        <v>450</v>
      </c>
      <c r="AA102" s="617"/>
      <c r="AB102" s="642"/>
      <c r="AC102" s="617"/>
      <c r="AD102" s="647"/>
      <c r="AE102" s="617"/>
      <c r="AF102" s="632"/>
      <c r="AG102" s="617"/>
      <c r="AH102" s="621"/>
      <c r="AI102" s="617"/>
      <c r="AJ102" s="623"/>
      <c r="AK102" s="617"/>
      <c r="AL102" s="625"/>
      <c r="AM102" s="617"/>
      <c r="AN102" s="627"/>
      <c r="AO102" s="617"/>
      <c r="AP102" s="619"/>
      <c r="AQ102" s="617"/>
      <c r="AR102" s="630"/>
      <c r="AS102" s="643"/>
      <c r="AT102" s="645"/>
      <c r="AU102" s="617"/>
      <c r="AV102" s="299">
        <v>10</v>
      </c>
      <c r="AW102" s="237"/>
      <c r="AX102" s="300">
        <v>0.98</v>
      </c>
      <c r="AY102" s="399"/>
      <c r="AZ102" s="394"/>
      <c r="BA102" s="394"/>
      <c r="BB102" s="628"/>
    </row>
    <row r="103" spans="1:54" s="302" customFormat="1" ht="24" customHeight="1">
      <c r="A103" s="648"/>
      <c r="B103" s="634" t="s">
        <v>3222</v>
      </c>
      <c r="C103" s="636" t="s">
        <v>7</v>
      </c>
      <c r="D103" s="271" t="s">
        <v>3207</v>
      </c>
      <c r="E103" s="272"/>
      <c r="F103" s="273">
        <v>25440</v>
      </c>
      <c r="G103" s="274">
        <v>33040</v>
      </c>
      <c r="H103" s="401" t="s">
        <v>3273</v>
      </c>
      <c r="I103" s="275">
        <v>230</v>
      </c>
      <c r="J103" s="276">
        <v>310</v>
      </c>
      <c r="K103" s="277" t="s">
        <v>8</v>
      </c>
      <c r="L103" s="617" t="s">
        <v>3273</v>
      </c>
      <c r="M103" s="622">
        <v>410</v>
      </c>
      <c r="N103" s="617" t="s">
        <v>3273</v>
      </c>
      <c r="O103" s="638">
        <v>4</v>
      </c>
      <c r="P103" s="401" t="s">
        <v>3286</v>
      </c>
      <c r="Q103" s="278">
        <v>7600</v>
      </c>
      <c r="R103" s="279">
        <v>70</v>
      </c>
      <c r="S103" s="280"/>
      <c r="T103" s="281"/>
      <c r="U103" s="282"/>
      <c r="V103" s="283"/>
      <c r="W103" s="282"/>
      <c r="X103" s="281" t="s">
        <v>0</v>
      </c>
      <c r="Y103" s="282"/>
      <c r="Z103" s="284"/>
      <c r="AA103" s="633" t="s">
        <v>3273</v>
      </c>
      <c r="AB103" s="641">
        <v>320</v>
      </c>
      <c r="AC103" s="617" t="s">
        <v>3273</v>
      </c>
      <c r="AD103" s="646">
        <v>3</v>
      </c>
      <c r="AE103" s="617" t="s">
        <v>9</v>
      </c>
      <c r="AF103" s="631">
        <v>1680</v>
      </c>
      <c r="AG103" s="617" t="s">
        <v>3273</v>
      </c>
      <c r="AH103" s="620">
        <v>10</v>
      </c>
      <c r="AI103" s="617" t="s">
        <v>9</v>
      </c>
      <c r="AJ103" s="622">
        <v>500</v>
      </c>
      <c r="AK103" s="617" t="s">
        <v>3273</v>
      </c>
      <c r="AL103" s="624">
        <v>5</v>
      </c>
      <c r="AM103" s="617" t="s">
        <v>9</v>
      </c>
      <c r="AN103" s="626">
        <v>150</v>
      </c>
      <c r="AO103" s="617" t="s">
        <v>9</v>
      </c>
      <c r="AP103" s="618">
        <v>1</v>
      </c>
      <c r="AQ103" s="617" t="s">
        <v>9</v>
      </c>
      <c r="AR103" s="629">
        <v>2440</v>
      </c>
      <c r="AS103" s="643" t="s">
        <v>3277</v>
      </c>
      <c r="AT103" s="644" t="s">
        <v>3289</v>
      </c>
      <c r="AU103" s="617" t="s">
        <v>3287</v>
      </c>
      <c r="AV103" s="285">
        <v>1680</v>
      </c>
      <c r="AW103" s="237"/>
      <c r="AX103" s="286" t="s">
        <v>3274</v>
      </c>
      <c r="AY103" s="399"/>
      <c r="AZ103" s="394"/>
      <c r="BA103" s="394"/>
      <c r="BB103" s="628"/>
    </row>
    <row r="104" spans="1:54" s="302" customFormat="1" ht="24" customHeight="1">
      <c r="A104" s="648"/>
      <c r="B104" s="635"/>
      <c r="C104" s="640"/>
      <c r="D104" s="287" t="s">
        <v>3208</v>
      </c>
      <c r="E104" s="272"/>
      <c r="F104" s="288">
        <v>33040</v>
      </c>
      <c r="G104" s="289"/>
      <c r="H104" s="401" t="s">
        <v>3273</v>
      </c>
      <c r="I104" s="290">
        <v>310</v>
      </c>
      <c r="J104" s="291"/>
      <c r="K104" s="292" t="s">
        <v>8</v>
      </c>
      <c r="L104" s="617"/>
      <c r="M104" s="623"/>
      <c r="N104" s="617"/>
      <c r="O104" s="639"/>
      <c r="P104" s="401" t="s">
        <v>3273</v>
      </c>
      <c r="Q104" s="290">
        <v>7600</v>
      </c>
      <c r="R104" s="293">
        <v>70</v>
      </c>
      <c r="S104" s="294" t="s">
        <v>3273</v>
      </c>
      <c r="T104" s="295">
        <v>53210</v>
      </c>
      <c r="U104" s="282" t="s">
        <v>3273</v>
      </c>
      <c r="V104" s="296">
        <v>530</v>
      </c>
      <c r="W104" s="297" t="s">
        <v>3273</v>
      </c>
      <c r="X104" s="298">
        <v>45610</v>
      </c>
      <c r="Y104" s="297" t="s">
        <v>9</v>
      </c>
      <c r="Z104" s="296">
        <v>450</v>
      </c>
      <c r="AA104" s="617"/>
      <c r="AB104" s="642"/>
      <c r="AC104" s="617"/>
      <c r="AD104" s="647"/>
      <c r="AE104" s="617"/>
      <c r="AF104" s="632"/>
      <c r="AG104" s="617"/>
      <c r="AH104" s="621"/>
      <c r="AI104" s="617"/>
      <c r="AJ104" s="623"/>
      <c r="AK104" s="617"/>
      <c r="AL104" s="625"/>
      <c r="AM104" s="617"/>
      <c r="AN104" s="627"/>
      <c r="AO104" s="617"/>
      <c r="AP104" s="619"/>
      <c r="AQ104" s="617"/>
      <c r="AR104" s="630"/>
      <c r="AS104" s="643"/>
      <c r="AT104" s="645"/>
      <c r="AU104" s="617"/>
      <c r="AV104" s="299">
        <v>10</v>
      </c>
      <c r="AW104" s="237"/>
      <c r="AX104" s="300">
        <v>0.97</v>
      </c>
      <c r="AY104" s="399"/>
      <c r="AZ104" s="394"/>
      <c r="BA104" s="394"/>
      <c r="BB104" s="628"/>
    </row>
    <row r="105" spans="1:54" s="302" customFormat="1" ht="24" customHeight="1">
      <c r="A105" s="648"/>
      <c r="B105" s="634" t="s">
        <v>3223</v>
      </c>
      <c r="C105" s="636" t="s">
        <v>7</v>
      </c>
      <c r="D105" s="271" t="s">
        <v>3207</v>
      </c>
      <c r="E105" s="272"/>
      <c r="F105" s="273">
        <v>24850</v>
      </c>
      <c r="G105" s="274">
        <v>32450</v>
      </c>
      <c r="H105" s="401" t="s">
        <v>3286</v>
      </c>
      <c r="I105" s="275">
        <v>230</v>
      </c>
      <c r="J105" s="276">
        <v>300</v>
      </c>
      <c r="K105" s="277" t="s">
        <v>8</v>
      </c>
      <c r="L105" s="617" t="s">
        <v>3273</v>
      </c>
      <c r="M105" s="622">
        <v>370</v>
      </c>
      <c r="N105" s="617" t="s">
        <v>3273</v>
      </c>
      <c r="O105" s="638">
        <v>3</v>
      </c>
      <c r="P105" s="401" t="s">
        <v>3273</v>
      </c>
      <c r="Q105" s="278">
        <v>7600</v>
      </c>
      <c r="R105" s="279">
        <v>70</v>
      </c>
      <c r="S105" s="280"/>
      <c r="T105" s="281"/>
      <c r="U105" s="282"/>
      <c r="V105" s="283"/>
      <c r="W105" s="282"/>
      <c r="X105" s="281" t="s">
        <v>0</v>
      </c>
      <c r="Y105" s="282"/>
      <c r="Z105" s="284"/>
      <c r="AA105" s="633" t="s">
        <v>3273</v>
      </c>
      <c r="AB105" s="641">
        <v>280</v>
      </c>
      <c r="AC105" s="617" t="s">
        <v>3273</v>
      </c>
      <c r="AD105" s="646">
        <v>2</v>
      </c>
      <c r="AE105" s="617" t="s">
        <v>9</v>
      </c>
      <c r="AF105" s="631">
        <v>1520</v>
      </c>
      <c r="AG105" s="617" t="s">
        <v>3273</v>
      </c>
      <c r="AH105" s="620">
        <v>10</v>
      </c>
      <c r="AI105" s="617" t="s">
        <v>9</v>
      </c>
      <c r="AJ105" s="622">
        <v>500</v>
      </c>
      <c r="AK105" s="617" t="s">
        <v>3273</v>
      </c>
      <c r="AL105" s="624">
        <v>5</v>
      </c>
      <c r="AM105" s="617" t="s">
        <v>9</v>
      </c>
      <c r="AN105" s="626">
        <v>130</v>
      </c>
      <c r="AO105" s="617" t="s">
        <v>9</v>
      </c>
      <c r="AP105" s="618">
        <v>1</v>
      </c>
      <c r="AQ105" s="617" t="s">
        <v>9</v>
      </c>
      <c r="AR105" s="629">
        <v>2360</v>
      </c>
      <c r="AS105" s="643" t="s">
        <v>3277</v>
      </c>
      <c r="AT105" s="644" t="s">
        <v>3276</v>
      </c>
      <c r="AU105" s="617" t="s">
        <v>3287</v>
      </c>
      <c r="AV105" s="285">
        <v>1520</v>
      </c>
      <c r="AW105" s="237"/>
      <c r="AX105" s="286" t="s">
        <v>3274</v>
      </c>
      <c r="AY105" s="399"/>
      <c r="AZ105" s="394"/>
      <c r="BA105" s="394"/>
      <c r="BB105" s="628"/>
    </row>
    <row r="106" spans="1:54" s="302" customFormat="1" ht="24" customHeight="1">
      <c r="A106" s="648"/>
      <c r="B106" s="635"/>
      <c r="C106" s="640"/>
      <c r="D106" s="287" t="s">
        <v>3208</v>
      </c>
      <c r="E106" s="272"/>
      <c r="F106" s="288">
        <v>32450</v>
      </c>
      <c r="G106" s="289"/>
      <c r="H106" s="401" t="s">
        <v>3286</v>
      </c>
      <c r="I106" s="290">
        <v>300</v>
      </c>
      <c r="J106" s="291"/>
      <c r="K106" s="292" t="s">
        <v>8</v>
      </c>
      <c r="L106" s="617"/>
      <c r="M106" s="623"/>
      <c r="N106" s="617"/>
      <c r="O106" s="639"/>
      <c r="P106" s="401" t="s">
        <v>3273</v>
      </c>
      <c r="Q106" s="290">
        <v>7600</v>
      </c>
      <c r="R106" s="293">
        <v>70</v>
      </c>
      <c r="S106" s="294" t="s">
        <v>3273</v>
      </c>
      <c r="T106" s="295">
        <v>53210</v>
      </c>
      <c r="U106" s="282" t="s">
        <v>3273</v>
      </c>
      <c r="V106" s="296">
        <v>530</v>
      </c>
      <c r="W106" s="297" t="s">
        <v>3273</v>
      </c>
      <c r="X106" s="298">
        <v>45610</v>
      </c>
      <c r="Y106" s="297" t="s">
        <v>9</v>
      </c>
      <c r="Z106" s="296">
        <v>450</v>
      </c>
      <c r="AA106" s="617"/>
      <c r="AB106" s="642"/>
      <c r="AC106" s="617"/>
      <c r="AD106" s="647"/>
      <c r="AE106" s="617"/>
      <c r="AF106" s="632"/>
      <c r="AG106" s="617"/>
      <c r="AH106" s="621"/>
      <c r="AI106" s="617"/>
      <c r="AJ106" s="623"/>
      <c r="AK106" s="617"/>
      <c r="AL106" s="625"/>
      <c r="AM106" s="617"/>
      <c r="AN106" s="627"/>
      <c r="AO106" s="617"/>
      <c r="AP106" s="619"/>
      <c r="AQ106" s="617"/>
      <c r="AR106" s="630"/>
      <c r="AS106" s="643"/>
      <c r="AT106" s="645"/>
      <c r="AU106" s="617"/>
      <c r="AV106" s="299">
        <v>10</v>
      </c>
      <c r="AW106" s="237"/>
      <c r="AX106" s="300">
        <v>0.97</v>
      </c>
      <c r="AY106" s="399"/>
      <c r="AZ106" s="394"/>
      <c r="BA106" s="394"/>
      <c r="BB106" s="628"/>
    </row>
    <row r="107" spans="1:54" s="302" customFormat="1" ht="24" customHeight="1">
      <c r="A107" s="648"/>
      <c r="B107" s="634" t="s">
        <v>3278</v>
      </c>
      <c r="C107" s="636" t="s">
        <v>7</v>
      </c>
      <c r="D107" s="271" t="s">
        <v>3207</v>
      </c>
      <c r="E107" s="272"/>
      <c r="F107" s="273">
        <v>23000</v>
      </c>
      <c r="G107" s="274">
        <v>30600</v>
      </c>
      <c r="H107" s="401" t="s">
        <v>3273</v>
      </c>
      <c r="I107" s="275">
        <v>210</v>
      </c>
      <c r="J107" s="276">
        <v>280</v>
      </c>
      <c r="K107" s="277" t="s">
        <v>8</v>
      </c>
      <c r="L107" s="617" t="s">
        <v>3286</v>
      </c>
      <c r="M107" s="622">
        <v>330</v>
      </c>
      <c r="N107" s="617" t="s">
        <v>3286</v>
      </c>
      <c r="O107" s="638">
        <v>3</v>
      </c>
      <c r="P107" s="401" t="s">
        <v>3273</v>
      </c>
      <c r="Q107" s="278">
        <v>7600</v>
      </c>
      <c r="R107" s="279">
        <v>70</v>
      </c>
      <c r="S107" s="280"/>
      <c r="T107" s="281"/>
      <c r="U107" s="282"/>
      <c r="V107" s="283"/>
      <c r="W107" s="282"/>
      <c r="X107" s="281" t="s">
        <v>0</v>
      </c>
      <c r="Y107" s="282"/>
      <c r="Z107" s="284"/>
      <c r="AA107" s="633" t="s">
        <v>3286</v>
      </c>
      <c r="AB107" s="641">
        <v>260</v>
      </c>
      <c r="AC107" s="617" t="s">
        <v>3273</v>
      </c>
      <c r="AD107" s="646">
        <v>2</v>
      </c>
      <c r="AE107" s="617" t="s">
        <v>9</v>
      </c>
      <c r="AF107" s="631">
        <v>1380</v>
      </c>
      <c r="AG107" s="617" t="s">
        <v>3273</v>
      </c>
      <c r="AH107" s="620">
        <v>10</v>
      </c>
      <c r="AI107" s="617" t="s">
        <v>9</v>
      </c>
      <c r="AJ107" s="622">
        <v>500</v>
      </c>
      <c r="AK107" s="617" t="s">
        <v>3273</v>
      </c>
      <c r="AL107" s="624">
        <v>5</v>
      </c>
      <c r="AM107" s="617" t="s">
        <v>9</v>
      </c>
      <c r="AN107" s="626">
        <v>120</v>
      </c>
      <c r="AO107" s="617" t="s">
        <v>9</v>
      </c>
      <c r="AP107" s="618">
        <v>1</v>
      </c>
      <c r="AQ107" s="617" t="s">
        <v>9</v>
      </c>
      <c r="AR107" s="629">
        <v>2150</v>
      </c>
      <c r="AS107" s="643" t="s">
        <v>3277</v>
      </c>
      <c r="AT107" s="644" t="s">
        <v>3276</v>
      </c>
      <c r="AU107" s="617" t="s">
        <v>3275</v>
      </c>
      <c r="AV107" s="285">
        <v>1380</v>
      </c>
      <c r="AW107" s="237"/>
      <c r="AX107" s="286" t="s">
        <v>3274</v>
      </c>
      <c r="AY107" s="399"/>
      <c r="AZ107" s="394"/>
      <c r="BA107" s="394"/>
      <c r="BB107" s="628"/>
    </row>
    <row r="108" spans="1:54" s="302" customFormat="1" ht="24" customHeight="1">
      <c r="A108" s="648"/>
      <c r="B108" s="635"/>
      <c r="C108" s="637"/>
      <c r="D108" s="287" t="s">
        <v>3208</v>
      </c>
      <c r="E108" s="272"/>
      <c r="F108" s="288">
        <v>30600</v>
      </c>
      <c r="G108" s="289"/>
      <c r="H108" s="401" t="s">
        <v>3273</v>
      </c>
      <c r="I108" s="290">
        <v>280</v>
      </c>
      <c r="J108" s="291"/>
      <c r="K108" s="292" t="s">
        <v>8</v>
      </c>
      <c r="L108" s="617"/>
      <c r="M108" s="623"/>
      <c r="N108" s="617"/>
      <c r="O108" s="639"/>
      <c r="P108" s="401" t="s">
        <v>3273</v>
      </c>
      <c r="Q108" s="290">
        <v>7600</v>
      </c>
      <c r="R108" s="293">
        <v>70</v>
      </c>
      <c r="S108" s="294" t="s">
        <v>3273</v>
      </c>
      <c r="T108" s="295">
        <v>53210</v>
      </c>
      <c r="U108" s="282" t="s">
        <v>3286</v>
      </c>
      <c r="V108" s="296">
        <v>530</v>
      </c>
      <c r="W108" s="297" t="s">
        <v>3273</v>
      </c>
      <c r="X108" s="298">
        <v>45610</v>
      </c>
      <c r="Y108" s="297" t="s">
        <v>9</v>
      </c>
      <c r="Z108" s="296">
        <v>450</v>
      </c>
      <c r="AA108" s="617"/>
      <c r="AB108" s="642"/>
      <c r="AC108" s="617"/>
      <c r="AD108" s="647"/>
      <c r="AE108" s="617"/>
      <c r="AF108" s="632"/>
      <c r="AG108" s="617"/>
      <c r="AH108" s="621"/>
      <c r="AI108" s="617"/>
      <c r="AJ108" s="623"/>
      <c r="AK108" s="617"/>
      <c r="AL108" s="625"/>
      <c r="AM108" s="617"/>
      <c r="AN108" s="627"/>
      <c r="AO108" s="617"/>
      <c r="AP108" s="619"/>
      <c r="AQ108" s="617"/>
      <c r="AR108" s="630"/>
      <c r="AS108" s="643"/>
      <c r="AT108" s="645"/>
      <c r="AU108" s="617"/>
      <c r="AV108" s="299">
        <v>10</v>
      </c>
      <c r="AW108" s="237"/>
      <c r="AX108" s="303">
        <v>0.97</v>
      </c>
      <c r="AY108" s="399"/>
      <c r="AZ108" s="394"/>
      <c r="BA108" s="394"/>
      <c r="BB108" s="628"/>
    </row>
    <row r="109" spans="1:54" s="246" customFormat="1" ht="24" customHeight="1">
      <c r="A109" s="648" t="s">
        <v>3293</v>
      </c>
      <c r="B109" s="634" t="s">
        <v>3206</v>
      </c>
      <c r="C109" s="636" t="s">
        <v>7</v>
      </c>
      <c r="D109" s="271" t="s">
        <v>3207</v>
      </c>
      <c r="E109" s="272"/>
      <c r="F109" s="273">
        <v>106960</v>
      </c>
      <c r="G109" s="274">
        <v>114380</v>
      </c>
      <c r="H109" s="401" t="s">
        <v>3273</v>
      </c>
      <c r="I109" s="275">
        <v>1050</v>
      </c>
      <c r="J109" s="276">
        <v>1120</v>
      </c>
      <c r="K109" s="277" t="s">
        <v>8</v>
      </c>
      <c r="L109" s="617" t="s">
        <v>3273</v>
      </c>
      <c r="M109" s="622">
        <v>7190</v>
      </c>
      <c r="N109" s="617" t="s">
        <v>3286</v>
      </c>
      <c r="O109" s="638">
        <v>70</v>
      </c>
      <c r="P109" s="401" t="s">
        <v>3273</v>
      </c>
      <c r="Q109" s="278">
        <v>7420</v>
      </c>
      <c r="R109" s="279">
        <v>70</v>
      </c>
      <c r="S109" s="280"/>
      <c r="T109" s="281"/>
      <c r="U109" s="282"/>
      <c r="V109" s="283"/>
      <c r="W109" s="282"/>
      <c r="X109" s="281" t="s">
        <v>0</v>
      </c>
      <c r="Y109" s="282"/>
      <c r="Z109" s="284"/>
      <c r="AA109" s="633" t="s">
        <v>3286</v>
      </c>
      <c r="AB109" s="641">
        <v>5780</v>
      </c>
      <c r="AC109" s="617" t="s">
        <v>3286</v>
      </c>
      <c r="AD109" s="646">
        <v>50</v>
      </c>
      <c r="AE109" s="617" t="s">
        <v>9</v>
      </c>
      <c r="AF109" s="631">
        <v>29680</v>
      </c>
      <c r="AG109" s="617" t="s">
        <v>3273</v>
      </c>
      <c r="AH109" s="620">
        <v>290</v>
      </c>
      <c r="AI109" s="617" t="s">
        <v>9</v>
      </c>
      <c r="AJ109" s="622">
        <v>3640</v>
      </c>
      <c r="AK109" s="617" t="s">
        <v>3286</v>
      </c>
      <c r="AL109" s="624">
        <v>30</v>
      </c>
      <c r="AM109" s="617" t="s">
        <v>9</v>
      </c>
      <c r="AN109" s="626">
        <v>1360</v>
      </c>
      <c r="AO109" s="617" t="s">
        <v>9</v>
      </c>
      <c r="AP109" s="618">
        <v>10</v>
      </c>
      <c r="AQ109" s="617" t="s">
        <v>9</v>
      </c>
      <c r="AR109" s="629">
        <v>27330</v>
      </c>
      <c r="AS109" s="643" t="s">
        <v>3288</v>
      </c>
      <c r="AT109" s="644" t="s">
        <v>3276</v>
      </c>
      <c r="AU109" s="617" t="s">
        <v>3287</v>
      </c>
      <c r="AV109" s="285">
        <v>29680</v>
      </c>
      <c r="AW109" s="241"/>
      <c r="AX109" s="286" t="s">
        <v>3274</v>
      </c>
      <c r="AY109" s="250"/>
      <c r="AZ109" s="394"/>
      <c r="BA109" s="394"/>
      <c r="BB109" s="628"/>
    </row>
    <row r="110" spans="1:54" s="246" customFormat="1" ht="24" customHeight="1">
      <c r="A110" s="648"/>
      <c r="B110" s="635"/>
      <c r="C110" s="640"/>
      <c r="D110" s="287" t="s">
        <v>3208</v>
      </c>
      <c r="E110" s="272"/>
      <c r="F110" s="288">
        <v>114380</v>
      </c>
      <c r="G110" s="289"/>
      <c r="H110" s="401" t="s">
        <v>3273</v>
      </c>
      <c r="I110" s="290">
        <v>1120</v>
      </c>
      <c r="J110" s="291"/>
      <c r="K110" s="292" t="s">
        <v>8</v>
      </c>
      <c r="L110" s="617"/>
      <c r="M110" s="623"/>
      <c r="N110" s="617"/>
      <c r="O110" s="639"/>
      <c r="P110" s="401" t="s">
        <v>3286</v>
      </c>
      <c r="Q110" s="290">
        <v>7420</v>
      </c>
      <c r="R110" s="293">
        <v>70</v>
      </c>
      <c r="S110" s="294" t="s">
        <v>3273</v>
      </c>
      <c r="T110" s="295">
        <v>51950</v>
      </c>
      <c r="U110" s="282" t="s">
        <v>3286</v>
      </c>
      <c r="V110" s="296">
        <v>510</v>
      </c>
      <c r="W110" s="297" t="s">
        <v>3286</v>
      </c>
      <c r="X110" s="298">
        <v>44530</v>
      </c>
      <c r="Y110" s="297" t="s">
        <v>9</v>
      </c>
      <c r="Z110" s="296">
        <v>440</v>
      </c>
      <c r="AA110" s="617"/>
      <c r="AB110" s="642"/>
      <c r="AC110" s="617"/>
      <c r="AD110" s="647"/>
      <c r="AE110" s="617"/>
      <c r="AF110" s="632"/>
      <c r="AG110" s="617"/>
      <c r="AH110" s="621"/>
      <c r="AI110" s="617"/>
      <c r="AJ110" s="623"/>
      <c r="AK110" s="617"/>
      <c r="AL110" s="625"/>
      <c r="AM110" s="617"/>
      <c r="AN110" s="627"/>
      <c r="AO110" s="617"/>
      <c r="AP110" s="619"/>
      <c r="AQ110" s="617"/>
      <c r="AR110" s="630"/>
      <c r="AS110" s="643"/>
      <c r="AT110" s="645"/>
      <c r="AU110" s="617"/>
      <c r="AV110" s="299">
        <v>290</v>
      </c>
      <c r="AW110" s="241"/>
      <c r="AX110" s="300">
        <v>0.63</v>
      </c>
      <c r="AY110" s="250"/>
      <c r="AZ110" s="394"/>
      <c r="BA110" s="394"/>
      <c r="BB110" s="628"/>
    </row>
    <row r="111" spans="1:54" s="246" customFormat="1" ht="24" customHeight="1">
      <c r="A111" s="648"/>
      <c r="B111" s="634" t="s">
        <v>3209</v>
      </c>
      <c r="C111" s="636" t="s">
        <v>7</v>
      </c>
      <c r="D111" s="271" t="s">
        <v>3207</v>
      </c>
      <c r="E111" s="272"/>
      <c r="F111" s="273">
        <v>65930</v>
      </c>
      <c r="G111" s="274">
        <v>73350</v>
      </c>
      <c r="H111" s="401" t="s">
        <v>3273</v>
      </c>
      <c r="I111" s="275">
        <v>640</v>
      </c>
      <c r="J111" s="276">
        <v>710</v>
      </c>
      <c r="K111" s="277" t="s">
        <v>8</v>
      </c>
      <c r="L111" s="617" t="s">
        <v>3273</v>
      </c>
      <c r="M111" s="622">
        <v>4310</v>
      </c>
      <c r="N111" s="617" t="s">
        <v>3286</v>
      </c>
      <c r="O111" s="638">
        <v>40</v>
      </c>
      <c r="P111" s="401" t="s">
        <v>3273</v>
      </c>
      <c r="Q111" s="278">
        <v>7420</v>
      </c>
      <c r="R111" s="279">
        <v>70</v>
      </c>
      <c r="S111" s="280"/>
      <c r="T111" s="281"/>
      <c r="U111" s="282"/>
      <c r="V111" s="283"/>
      <c r="W111" s="282"/>
      <c r="X111" s="281" t="s">
        <v>0</v>
      </c>
      <c r="Y111" s="282"/>
      <c r="Z111" s="284"/>
      <c r="AA111" s="633" t="s">
        <v>3273</v>
      </c>
      <c r="AB111" s="641">
        <v>3470</v>
      </c>
      <c r="AC111" s="617" t="s">
        <v>3273</v>
      </c>
      <c r="AD111" s="646">
        <v>30</v>
      </c>
      <c r="AE111" s="617" t="s">
        <v>9</v>
      </c>
      <c r="AF111" s="631">
        <v>17810</v>
      </c>
      <c r="AG111" s="617" t="s">
        <v>3286</v>
      </c>
      <c r="AH111" s="620">
        <v>170</v>
      </c>
      <c r="AI111" s="617" t="s">
        <v>9</v>
      </c>
      <c r="AJ111" s="622">
        <v>2490</v>
      </c>
      <c r="AK111" s="617" t="s">
        <v>3273</v>
      </c>
      <c r="AL111" s="624">
        <v>20</v>
      </c>
      <c r="AM111" s="617" t="s">
        <v>9</v>
      </c>
      <c r="AN111" s="626">
        <v>810</v>
      </c>
      <c r="AO111" s="617" t="s">
        <v>9</v>
      </c>
      <c r="AP111" s="618">
        <v>8</v>
      </c>
      <c r="AQ111" s="617" t="s">
        <v>9</v>
      </c>
      <c r="AR111" s="629">
        <v>16800</v>
      </c>
      <c r="AS111" s="643" t="s">
        <v>3277</v>
      </c>
      <c r="AT111" s="644" t="s">
        <v>3289</v>
      </c>
      <c r="AU111" s="617" t="s">
        <v>3287</v>
      </c>
      <c r="AV111" s="285">
        <v>17810</v>
      </c>
      <c r="AW111" s="241"/>
      <c r="AX111" s="286" t="s">
        <v>3274</v>
      </c>
      <c r="AY111" s="250"/>
      <c r="AZ111" s="394"/>
      <c r="BA111" s="394"/>
      <c r="BB111" s="628"/>
    </row>
    <row r="112" spans="1:54" s="246" customFormat="1" ht="24" customHeight="1">
      <c r="A112" s="648"/>
      <c r="B112" s="635"/>
      <c r="C112" s="640"/>
      <c r="D112" s="287" t="s">
        <v>3208</v>
      </c>
      <c r="E112" s="272"/>
      <c r="F112" s="288">
        <v>73350</v>
      </c>
      <c r="G112" s="289"/>
      <c r="H112" s="401" t="s">
        <v>3286</v>
      </c>
      <c r="I112" s="290">
        <v>710</v>
      </c>
      <c r="J112" s="291"/>
      <c r="K112" s="292" t="s">
        <v>8</v>
      </c>
      <c r="L112" s="617"/>
      <c r="M112" s="623"/>
      <c r="N112" s="617"/>
      <c r="O112" s="639"/>
      <c r="P112" s="401" t="s">
        <v>3273</v>
      </c>
      <c r="Q112" s="290">
        <v>7420</v>
      </c>
      <c r="R112" s="293">
        <v>70</v>
      </c>
      <c r="S112" s="294" t="s">
        <v>3273</v>
      </c>
      <c r="T112" s="295">
        <v>51950</v>
      </c>
      <c r="U112" s="282" t="s">
        <v>3273</v>
      </c>
      <c r="V112" s="296">
        <v>510</v>
      </c>
      <c r="W112" s="297" t="s">
        <v>3286</v>
      </c>
      <c r="X112" s="298">
        <v>44530</v>
      </c>
      <c r="Y112" s="297" t="s">
        <v>9</v>
      </c>
      <c r="Z112" s="296">
        <v>440</v>
      </c>
      <c r="AA112" s="617"/>
      <c r="AB112" s="642"/>
      <c r="AC112" s="617"/>
      <c r="AD112" s="647"/>
      <c r="AE112" s="617"/>
      <c r="AF112" s="632"/>
      <c r="AG112" s="617"/>
      <c r="AH112" s="621"/>
      <c r="AI112" s="617"/>
      <c r="AJ112" s="623"/>
      <c r="AK112" s="617"/>
      <c r="AL112" s="625"/>
      <c r="AM112" s="617"/>
      <c r="AN112" s="627"/>
      <c r="AO112" s="617"/>
      <c r="AP112" s="619"/>
      <c r="AQ112" s="617"/>
      <c r="AR112" s="630"/>
      <c r="AS112" s="643"/>
      <c r="AT112" s="645"/>
      <c r="AU112" s="617"/>
      <c r="AV112" s="299">
        <v>170</v>
      </c>
      <c r="AW112" s="241"/>
      <c r="AX112" s="300">
        <v>0.75</v>
      </c>
      <c r="AY112" s="250"/>
      <c r="AZ112" s="394"/>
      <c r="BA112" s="394"/>
      <c r="BB112" s="628"/>
    </row>
    <row r="113" spans="1:54" s="246" customFormat="1" ht="24" customHeight="1">
      <c r="A113" s="648"/>
      <c r="B113" s="634" t="s">
        <v>3210</v>
      </c>
      <c r="C113" s="636" t="s">
        <v>7</v>
      </c>
      <c r="D113" s="271" t="s">
        <v>3207</v>
      </c>
      <c r="E113" s="272"/>
      <c r="F113" s="273">
        <v>48340</v>
      </c>
      <c r="G113" s="274">
        <v>55760</v>
      </c>
      <c r="H113" s="401" t="s">
        <v>3273</v>
      </c>
      <c r="I113" s="275">
        <v>460</v>
      </c>
      <c r="J113" s="276">
        <v>530</v>
      </c>
      <c r="K113" s="277" t="s">
        <v>8</v>
      </c>
      <c r="L113" s="617" t="s">
        <v>3273</v>
      </c>
      <c r="M113" s="622">
        <v>3080</v>
      </c>
      <c r="N113" s="617" t="s">
        <v>3273</v>
      </c>
      <c r="O113" s="638">
        <v>30</v>
      </c>
      <c r="P113" s="401" t="s">
        <v>3286</v>
      </c>
      <c r="Q113" s="278">
        <v>7420</v>
      </c>
      <c r="R113" s="279">
        <v>70</v>
      </c>
      <c r="S113" s="280"/>
      <c r="T113" s="281"/>
      <c r="U113" s="282"/>
      <c r="V113" s="283"/>
      <c r="W113" s="282"/>
      <c r="X113" s="281" t="s">
        <v>0</v>
      </c>
      <c r="Y113" s="282"/>
      <c r="Z113" s="284"/>
      <c r="AA113" s="633" t="s">
        <v>3273</v>
      </c>
      <c r="AB113" s="641">
        <v>1920</v>
      </c>
      <c r="AC113" s="617" t="s">
        <v>3273</v>
      </c>
      <c r="AD113" s="646">
        <v>20</v>
      </c>
      <c r="AE113" s="617" t="s">
        <v>9</v>
      </c>
      <c r="AF113" s="631">
        <v>12720</v>
      </c>
      <c r="AG113" s="617" t="s">
        <v>3273</v>
      </c>
      <c r="AH113" s="620">
        <v>120</v>
      </c>
      <c r="AI113" s="617" t="s">
        <v>9</v>
      </c>
      <c r="AJ113" s="622">
        <v>2000</v>
      </c>
      <c r="AK113" s="617" t="s">
        <v>3273</v>
      </c>
      <c r="AL113" s="624">
        <v>20</v>
      </c>
      <c r="AM113" s="617" t="s">
        <v>9</v>
      </c>
      <c r="AN113" s="626">
        <v>580</v>
      </c>
      <c r="AO113" s="617" t="s">
        <v>9</v>
      </c>
      <c r="AP113" s="618">
        <v>5</v>
      </c>
      <c r="AQ113" s="617" t="s">
        <v>9</v>
      </c>
      <c r="AR113" s="629">
        <v>12280</v>
      </c>
      <c r="AS113" s="643" t="s">
        <v>3277</v>
      </c>
      <c r="AT113" s="644" t="s">
        <v>3276</v>
      </c>
      <c r="AU113" s="617" t="s">
        <v>3275</v>
      </c>
      <c r="AV113" s="285">
        <v>12720</v>
      </c>
      <c r="AW113" s="241"/>
      <c r="AX113" s="286" t="s">
        <v>3274</v>
      </c>
      <c r="AY113" s="250"/>
      <c r="AZ113" s="394"/>
      <c r="BA113" s="394"/>
      <c r="BB113" s="628"/>
    </row>
    <row r="114" spans="1:54" s="246" customFormat="1" ht="24" customHeight="1">
      <c r="A114" s="648"/>
      <c r="B114" s="635"/>
      <c r="C114" s="640"/>
      <c r="D114" s="287" t="s">
        <v>3208</v>
      </c>
      <c r="E114" s="272"/>
      <c r="F114" s="288">
        <v>55760</v>
      </c>
      <c r="G114" s="289"/>
      <c r="H114" s="401" t="s">
        <v>3273</v>
      </c>
      <c r="I114" s="290">
        <v>530</v>
      </c>
      <c r="J114" s="291"/>
      <c r="K114" s="292" t="s">
        <v>8</v>
      </c>
      <c r="L114" s="617"/>
      <c r="M114" s="623"/>
      <c r="N114" s="617"/>
      <c r="O114" s="639"/>
      <c r="P114" s="401" t="s">
        <v>3273</v>
      </c>
      <c r="Q114" s="290">
        <v>7420</v>
      </c>
      <c r="R114" s="293">
        <v>70</v>
      </c>
      <c r="S114" s="294" t="s">
        <v>3273</v>
      </c>
      <c r="T114" s="295">
        <v>51950</v>
      </c>
      <c r="U114" s="282" t="s">
        <v>3273</v>
      </c>
      <c r="V114" s="296">
        <v>510</v>
      </c>
      <c r="W114" s="297" t="s">
        <v>3273</v>
      </c>
      <c r="X114" s="298">
        <v>44530</v>
      </c>
      <c r="Y114" s="297" t="s">
        <v>9</v>
      </c>
      <c r="Z114" s="296">
        <v>440</v>
      </c>
      <c r="AA114" s="617"/>
      <c r="AB114" s="642"/>
      <c r="AC114" s="617"/>
      <c r="AD114" s="647"/>
      <c r="AE114" s="617"/>
      <c r="AF114" s="632"/>
      <c r="AG114" s="617"/>
      <c r="AH114" s="621"/>
      <c r="AI114" s="617"/>
      <c r="AJ114" s="623"/>
      <c r="AK114" s="617"/>
      <c r="AL114" s="625"/>
      <c r="AM114" s="617"/>
      <c r="AN114" s="627"/>
      <c r="AO114" s="617"/>
      <c r="AP114" s="619"/>
      <c r="AQ114" s="617"/>
      <c r="AR114" s="630"/>
      <c r="AS114" s="643"/>
      <c r="AT114" s="645"/>
      <c r="AU114" s="617"/>
      <c r="AV114" s="299">
        <v>120</v>
      </c>
      <c r="AW114" s="241"/>
      <c r="AX114" s="300">
        <v>0.96</v>
      </c>
      <c r="AY114" s="250"/>
      <c r="AZ114" s="394"/>
      <c r="BA114" s="394"/>
      <c r="BB114" s="628"/>
    </row>
    <row r="115" spans="1:54" s="246" customFormat="1" ht="24" customHeight="1">
      <c r="A115" s="648"/>
      <c r="B115" s="634" t="s">
        <v>3211</v>
      </c>
      <c r="C115" s="636" t="s">
        <v>7</v>
      </c>
      <c r="D115" s="271" t="s">
        <v>3207</v>
      </c>
      <c r="E115" s="272"/>
      <c r="F115" s="273">
        <v>48520</v>
      </c>
      <c r="G115" s="274">
        <v>55940</v>
      </c>
      <c r="H115" s="401" t="s">
        <v>3273</v>
      </c>
      <c r="I115" s="275">
        <v>460</v>
      </c>
      <c r="J115" s="276">
        <v>540</v>
      </c>
      <c r="K115" s="277" t="s">
        <v>8</v>
      </c>
      <c r="L115" s="617" t="s">
        <v>3273</v>
      </c>
      <c r="M115" s="622">
        <v>2390</v>
      </c>
      <c r="N115" s="617" t="s">
        <v>3286</v>
      </c>
      <c r="O115" s="638">
        <v>20</v>
      </c>
      <c r="P115" s="401" t="s">
        <v>3286</v>
      </c>
      <c r="Q115" s="278">
        <v>7420</v>
      </c>
      <c r="R115" s="279">
        <v>70</v>
      </c>
      <c r="S115" s="280"/>
      <c r="T115" s="281"/>
      <c r="U115" s="282"/>
      <c r="V115" s="283"/>
      <c r="W115" s="282"/>
      <c r="X115" s="281" t="s">
        <v>0</v>
      </c>
      <c r="Y115" s="282"/>
      <c r="Z115" s="284"/>
      <c r="AA115" s="633" t="s">
        <v>3273</v>
      </c>
      <c r="AB115" s="641" t="s">
        <v>26</v>
      </c>
      <c r="AC115" s="617" t="s">
        <v>3273</v>
      </c>
      <c r="AD115" s="646" t="s">
        <v>26</v>
      </c>
      <c r="AE115" s="617" t="s">
        <v>9</v>
      </c>
      <c r="AF115" s="631">
        <v>9890</v>
      </c>
      <c r="AG115" s="617" t="s">
        <v>3273</v>
      </c>
      <c r="AH115" s="620">
        <v>90</v>
      </c>
      <c r="AI115" s="617" t="s">
        <v>9</v>
      </c>
      <c r="AJ115" s="622">
        <v>1730</v>
      </c>
      <c r="AK115" s="617" t="s">
        <v>3273</v>
      </c>
      <c r="AL115" s="624">
        <v>10</v>
      </c>
      <c r="AM115" s="617" t="s">
        <v>9</v>
      </c>
      <c r="AN115" s="626">
        <v>450</v>
      </c>
      <c r="AO115" s="617" t="s">
        <v>9</v>
      </c>
      <c r="AP115" s="618">
        <v>4</v>
      </c>
      <c r="AQ115" s="617" t="s">
        <v>9</v>
      </c>
      <c r="AR115" s="629">
        <v>9770</v>
      </c>
      <c r="AS115" s="643" t="s">
        <v>3277</v>
      </c>
      <c r="AT115" s="644" t="s">
        <v>3276</v>
      </c>
      <c r="AU115" s="617" t="s">
        <v>3275</v>
      </c>
      <c r="AV115" s="285">
        <v>9890</v>
      </c>
      <c r="AW115" s="241"/>
      <c r="AX115" s="286" t="s">
        <v>3274</v>
      </c>
      <c r="AY115" s="250"/>
      <c r="AZ115" s="394"/>
      <c r="BA115" s="394"/>
      <c r="BB115" s="628"/>
    </row>
    <row r="116" spans="1:54" s="246" customFormat="1" ht="24" customHeight="1">
      <c r="A116" s="648"/>
      <c r="B116" s="635"/>
      <c r="C116" s="640"/>
      <c r="D116" s="287" t="s">
        <v>3208</v>
      </c>
      <c r="E116" s="272"/>
      <c r="F116" s="288">
        <v>55940</v>
      </c>
      <c r="G116" s="289"/>
      <c r="H116" s="401" t="s">
        <v>3286</v>
      </c>
      <c r="I116" s="290">
        <v>540</v>
      </c>
      <c r="J116" s="291"/>
      <c r="K116" s="292" t="s">
        <v>8</v>
      </c>
      <c r="L116" s="617"/>
      <c r="M116" s="623"/>
      <c r="N116" s="617"/>
      <c r="O116" s="639"/>
      <c r="P116" s="401" t="s">
        <v>3286</v>
      </c>
      <c r="Q116" s="290">
        <v>7420</v>
      </c>
      <c r="R116" s="293">
        <v>70</v>
      </c>
      <c r="S116" s="294" t="s">
        <v>3273</v>
      </c>
      <c r="T116" s="295">
        <v>51950</v>
      </c>
      <c r="U116" s="282" t="s">
        <v>3273</v>
      </c>
      <c r="V116" s="296">
        <v>510</v>
      </c>
      <c r="W116" s="297" t="s">
        <v>3273</v>
      </c>
      <c r="X116" s="298">
        <v>44530</v>
      </c>
      <c r="Y116" s="297" t="s">
        <v>9</v>
      </c>
      <c r="Z116" s="296">
        <v>440</v>
      </c>
      <c r="AA116" s="617"/>
      <c r="AB116" s="642"/>
      <c r="AC116" s="617"/>
      <c r="AD116" s="647"/>
      <c r="AE116" s="617"/>
      <c r="AF116" s="632"/>
      <c r="AG116" s="617"/>
      <c r="AH116" s="621"/>
      <c r="AI116" s="617"/>
      <c r="AJ116" s="623"/>
      <c r="AK116" s="617"/>
      <c r="AL116" s="625"/>
      <c r="AM116" s="617"/>
      <c r="AN116" s="627"/>
      <c r="AO116" s="617"/>
      <c r="AP116" s="619"/>
      <c r="AQ116" s="617"/>
      <c r="AR116" s="630"/>
      <c r="AS116" s="643"/>
      <c r="AT116" s="645"/>
      <c r="AU116" s="617"/>
      <c r="AV116" s="299">
        <v>90</v>
      </c>
      <c r="AW116" s="241"/>
      <c r="AX116" s="300">
        <v>0.98</v>
      </c>
      <c r="AY116" s="250"/>
      <c r="AZ116" s="394"/>
      <c r="BA116" s="394"/>
      <c r="BB116" s="628"/>
    </row>
    <row r="117" spans="1:54" s="246" customFormat="1" ht="24" customHeight="1">
      <c r="A117" s="648"/>
      <c r="B117" s="634" t="s">
        <v>3212</v>
      </c>
      <c r="C117" s="636" t="s">
        <v>7</v>
      </c>
      <c r="D117" s="271" t="s">
        <v>3207</v>
      </c>
      <c r="E117" s="272"/>
      <c r="F117" s="273">
        <v>44870</v>
      </c>
      <c r="G117" s="274">
        <v>52290</v>
      </c>
      <c r="H117" s="401" t="s">
        <v>3273</v>
      </c>
      <c r="I117" s="275">
        <v>430</v>
      </c>
      <c r="J117" s="276">
        <v>500</v>
      </c>
      <c r="K117" s="277" t="s">
        <v>8</v>
      </c>
      <c r="L117" s="617" t="s">
        <v>3273</v>
      </c>
      <c r="M117" s="622">
        <v>1790</v>
      </c>
      <c r="N117" s="617" t="s">
        <v>3273</v>
      </c>
      <c r="O117" s="638">
        <v>10</v>
      </c>
      <c r="P117" s="401" t="s">
        <v>3273</v>
      </c>
      <c r="Q117" s="278">
        <v>7420</v>
      </c>
      <c r="R117" s="279">
        <v>70</v>
      </c>
      <c r="S117" s="280"/>
      <c r="T117" s="281"/>
      <c r="U117" s="282"/>
      <c r="V117" s="283"/>
      <c r="W117" s="282"/>
      <c r="X117" s="281" t="s">
        <v>0</v>
      </c>
      <c r="Y117" s="282"/>
      <c r="Z117" s="284"/>
      <c r="AA117" s="633" t="s">
        <v>3273</v>
      </c>
      <c r="AB117" s="641" t="s">
        <v>26</v>
      </c>
      <c r="AC117" s="617" t="s">
        <v>3286</v>
      </c>
      <c r="AD117" s="646" t="s">
        <v>26</v>
      </c>
      <c r="AE117" s="617" t="s">
        <v>9</v>
      </c>
      <c r="AF117" s="631">
        <v>7420</v>
      </c>
      <c r="AG117" s="617" t="s">
        <v>3286</v>
      </c>
      <c r="AH117" s="620">
        <v>70</v>
      </c>
      <c r="AI117" s="617" t="s">
        <v>9</v>
      </c>
      <c r="AJ117" s="622">
        <v>1300</v>
      </c>
      <c r="AK117" s="617" t="s">
        <v>3286</v>
      </c>
      <c r="AL117" s="624">
        <v>10</v>
      </c>
      <c r="AM117" s="617" t="s">
        <v>9</v>
      </c>
      <c r="AN117" s="626">
        <v>340</v>
      </c>
      <c r="AO117" s="617" t="s">
        <v>9</v>
      </c>
      <c r="AP117" s="618">
        <v>3</v>
      </c>
      <c r="AQ117" s="617" t="s">
        <v>9</v>
      </c>
      <c r="AR117" s="629">
        <v>7500</v>
      </c>
      <c r="AS117" s="643" t="s">
        <v>3277</v>
      </c>
      <c r="AT117" s="644" t="s">
        <v>3276</v>
      </c>
      <c r="AU117" s="617" t="s">
        <v>3275</v>
      </c>
      <c r="AV117" s="285">
        <v>7420</v>
      </c>
      <c r="AW117" s="241"/>
      <c r="AX117" s="286" t="s">
        <v>3274</v>
      </c>
      <c r="AY117" s="250"/>
      <c r="AZ117" s="394"/>
      <c r="BA117" s="394"/>
      <c r="BB117" s="628"/>
    </row>
    <row r="118" spans="1:54" s="246" customFormat="1" ht="24" customHeight="1">
      <c r="A118" s="648"/>
      <c r="B118" s="635"/>
      <c r="C118" s="640"/>
      <c r="D118" s="287" t="s">
        <v>3208</v>
      </c>
      <c r="E118" s="272"/>
      <c r="F118" s="288">
        <v>52290</v>
      </c>
      <c r="G118" s="289"/>
      <c r="H118" s="401" t="s">
        <v>3273</v>
      </c>
      <c r="I118" s="290">
        <v>500</v>
      </c>
      <c r="J118" s="291"/>
      <c r="K118" s="292" t="s">
        <v>8</v>
      </c>
      <c r="L118" s="617"/>
      <c r="M118" s="623"/>
      <c r="N118" s="617"/>
      <c r="O118" s="639"/>
      <c r="P118" s="401" t="s">
        <v>3273</v>
      </c>
      <c r="Q118" s="290">
        <v>7420</v>
      </c>
      <c r="R118" s="293">
        <v>70</v>
      </c>
      <c r="S118" s="294" t="s">
        <v>3273</v>
      </c>
      <c r="T118" s="295">
        <v>51950</v>
      </c>
      <c r="U118" s="282" t="s">
        <v>3286</v>
      </c>
      <c r="V118" s="296">
        <v>510</v>
      </c>
      <c r="W118" s="297" t="s">
        <v>3286</v>
      </c>
      <c r="X118" s="298">
        <v>44530</v>
      </c>
      <c r="Y118" s="297" t="s">
        <v>9</v>
      </c>
      <c r="Z118" s="296">
        <v>440</v>
      </c>
      <c r="AA118" s="617"/>
      <c r="AB118" s="642"/>
      <c r="AC118" s="617"/>
      <c r="AD118" s="647"/>
      <c r="AE118" s="617"/>
      <c r="AF118" s="632"/>
      <c r="AG118" s="617"/>
      <c r="AH118" s="621"/>
      <c r="AI118" s="617"/>
      <c r="AJ118" s="623"/>
      <c r="AK118" s="617"/>
      <c r="AL118" s="625"/>
      <c r="AM118" s="617"/>
      <c r="AN118" s="627"/>
      <c r="AO118" s="617"/>
      <c r="AP118" s="619"/>
      <c r="AQ118" s="617"/>
      <c r="AR118" s="630"/>
      <c r="AS118" s="643"/>
      <c r="AT118" s="645"/>
      <c r="AU118" s="617"/>
      <c r="AV118" s="299">
        <v>70</v>
      </c>
      <c r="AW118" s="241"/>
      <c r="AX118" s="300">
        <v>0.88</v>
      </c>
      <c r="AY118" s="250"/>
      <c r="AZ118" s="394"/>
      <c r="BA118" s="394"/>
      <c r="BB118" s="628"/>
    </row>
    <row r="119" spans="1:54" s="246" customFormat="1" ht="24" customHeight="1">
      <c r="A119" s="648"/>
      <c r="B119" s="634" t="s">
        <v>3213</v>
      </c>
      <c r="C119" s="636" t="s">
        <v>7</v>
      </c>
      <c r="D119" s="271" t="s">
        <v>3207</v>
      </c>
      <c r="E119" s="272"/>
      <c r="F119" s="273">
        <v>39770</v>
      </c>
      <c r="G119" s="274">
        <v>47190</v>
      </c>
      <c r="H119" s="401" t="s">
        <v>3273</v>
      </c>
      <c r="I119" s="275">
        <v>380</v>
      </c>
      <c r="J119" s="276">
        <v>450</v>
      </c>
      <c r="K119" s="277" t="s">
        <v>8</v>
      </c>
      <c r="L119" s="617" t="s">
        <v>3273</v>
      </c>
      <c r="M119" s="622">
        <v>1430</v>
      </c>
      <c r="N119" s="617" t="s">
        <v>3273</v>
      </c>
      <c r="O119" s="638">
        <v>10</v>
      </c>
      <c r="P119" s="401" t="s">
        <v>3273</v>
      </c>
      <c r="Q119" s="278">
        <v>7420</v>
      </c>
      <c r="R119" s="279">
        <v>70</v>
      </c>
      <c r="S119" s="280"/>
      <c r="T119" s="281"/>
      <c r="U119" s="282"/>
      <c r="V119" s="283"/>
      <c r="W119" s="282"/>
      <c r="X119" s="281" t="s">
        <v>0</v>
      </c>
      <c r="Y119" s="282"/>
      <c r="Z119" s="284"/>
      <c r="AA119" s="633" t="s">
        <v>3273</v>
      </c>
      <c r="AB119" s="641" t="s">
        <v>26</v>
      </c>
      <c r="AC119" s="617" t="s">
        <v>3273</v>
      </c>
      <c r="AD119" s="646" t="s">
        <v>26</v>
      </c>
      <c r="AE119" s="617" t="s">
        <v>9</v>
      </c>
      <c r="AF119" s="631">
        <v>5930</v>
      </c>
      <c r="AG119" s="617" t="s">
        <v>3273</v>
      </c>
      <c r="AH119" s="620">
        <v>50</v>
      </c>
      <c r="AI119" s="617" t="s">
        <v>9</v>
      </c>
      <c r="AJ119" s="622">
        <v>1040</v>
      </c>
      <c r="AK119" s="617" t="s">
        <v>3273</v>
      </c>
      <c r="AL119" s="624">
        <v>10</v>
      </c>
      <c r="AM119" s="617" t="s">
        <v>9</v>
      </c>
      <c r="AN119" s="626">
        <v>300</v>
      </c>
      <c r="AO119" s="617" t="s">
        <v>9</v>
      </c>
      <c r="AP119" s="618">
        <v>3</v>
      </c>
      <c r="AQ119" s="617" t="s">
        <v>9</v>
      </c>
      <c r="AR119" s="629">
        <v>6130</v>
      </c>
      <c r="AS119" s="643" t="s">
        <v>3277</v>
      </c>
      <c r="AT119" s="644" t="s">
        <v>3289</v>
      </c>
      <c r="AU119" s="617" t="s">
        <v>3275</v>
      </c>
      <c r="AV119" s="285">
        <v>5930</v>
      </c>
      <c r="AW119" s="241"/>
      <c r="AX119" s="286" t="s">
        <v>3274</v>
      </c>
      <c r="AY119" s="250"/>
      <c r="AZ119" s="394"/>
      <c r="BA119" s="394"/>
      <c r="BB119" s="628"/>
    </row>
    <row r="120" spans="1:54" s="246" customFormat="1" ht="24" customHeight="1">
      <c r="A120" s="648"/>
      <c r="B120" s="635"/>
      <c r="C120" s="640"/>
      <c r="D120" s="287" t="s">
        <v>3208</v>
      </c>
      <c r="E120" s="272"/>
      <c r="F120" s="288">
        <v>47190</v>
      </c>
      <c r="G120" s="289"/>
      <c r="H120" s="401" t="s">
        <v>3273</v>
      </c>
      <c r="I120" s="290">
        <v>450</v>
      </c>
      <c r="J120" s="291"/>
      <c r="K120" s="292" t="s">
        <v>8</v>
      </c>
      <c r="L120" s="617"/>
      <c r="M120" s="623"/>
      <c r="N120" s="617"/>
      <c r="O120" s="639"/>
      <c r="P120" s="401" t="s">
        <v>3273</v>
      </c>
      <c r="Q120" s="290">
        <v>7420</v>
      </c>
      <c r="R120" s="293">
        <v>70</v>
      </c>
      <c r="S120" s="294" t="s">
        <v>3273</v>
      </c>
      <c r="T120" s="295">
        <v>51950</v>
      </c>
      <c r="U120" s="282" t="s">
        <v>3286</v>
      </c>
      <c r="V120" s="296">
        <v>510</v>
      </c>
      <c r="W120" s="297" t="s">
        <v>3273</v>
      </c>
      <c r="X120" s="298">
        <v>44530</v>
      </c>
      <c r="Y120" s="297" t="s">
        <v>9</v>
      </c>
      <c r="Z120" s="296">
        <v>440</v>
      </c>
      <c r="AA120" s="617"/>
      <c r="AB120" s="642"/>
      <c r="AC120" s="617"/>
      <c r="AD120" s="647"/>
      <c r="AE120" s="617"/>
      <c r="AF120" s="632"/>
      <c r="AG120" s="617"/>
      <c r="AH120" s="621"/>
      <c r="AI120" s="617"/>
      <c r="AJ120" s="623"/>
      <c r="AK120" s="617"/>
      <c r="AL120" s="625"/>
      <c r="AM120" s="617"/>
      <c r="AN120" s="627"/>
      <c r="AO120" s="617"/>
      <c r="AP120" s="619"/>
      <c r="AQ120" s="617"/>
      <c r="AR120" s="630"/>
      <c r="AS120" s="643"/>
      <c r="AT120" s="645"/>
      <c r="AU120" s="617"/>
      <c r="AV120" s="299">
        <v>50</v>
      </c>
      <c r="AX120" s="300">
        <v>0.91</v>
      </c>
      <c r="AY120" s="301"/>
      <c r="AZ120" s="394"/>
      <c r="BA120" s="394"/>
      <c r="BB120" s="628"/>
    </row>
    <row r="121" spans="1:54" s="302" customFormat="1" ht="24" customHeight="1">
      <c r="A121" s="648"/>
      <c r="B121" s="634" t="s">
        <v>3214</v>
      </c>
      <c r="C121" s="636" t="s">
        <v>7</v>
      </c>
      <c r="D121" s="271" t="s">
        <v>3207</v>
      </c>
      <c r="E121" s="272"/>
      <c r="F121" s="273">
        <v>36330</v>
      </c>
      <c r="G121" s="274">
        <v>43750</v>
      </c>
      <c r="H121" s="401" t="s">
        <v>3273</v>
      </c>
      <c r="I121" s="275">
        <v>340</v>
      </c>
      <c r="J121" s="276">
        <v>410</v>
      </c>
      <c r="K121" s="277" t="s">
        <v>8</v>
      </c>
      <c r="L121" s="617" t="s">
        <v>3273</v>
      </c>
      <c r="M121" s="622">
        <v>1190</v>
      </c>
      <c r="N121" s="617" t="s">
        <v>3273</v>
      </c>
      <c r="O121" s="638">
        <v>10</v>
      </c>
      <c r="P121" s="401" t="s">
        <v>3273</v>
      </c>
      <c r="Q121" s="278">
        <v>7420</v>
      </c>
      <c r="R121" s="279">
        <v>70</v>
      </c>
      <c r="S121" s="280"/>
      <c r="T121" s="281"/>
      <c r="U121" s="282"/>
      <c r="V121" s="283"/>
      <c r="W121" s="282"/>
      <c r="X121" s="281" t="s">
        <v>0</v>
      </c>
      <c r="Y121" s="282"/>
      <c r="Z121" s="284"/>
      <c r="AA121" s="633" t="s">
        <v>3273</v>
      </c>
      <c r="AB121" s="641" t="s">
        <v>26</v>
      </c>
      <c r="AC121" s="617" t="s">
        <v>3286</v>
      </c>
      <c r="AD121" s="646" t="s">
        <v>26</v>
      </c>
      <c r="AE121" s="617" t="s">
        <v>9</v>
      </c>
      <c r="AF121" s="631">
        <v>4940</v>
      </c>
      <c r="AG121" s="617" t="s">
        <v>3273</v>
      </c>
      <c r="AH121" s="620">
        <v>40</v>
      </c>
      <c r="AI121" s="617" t="s">
        <v>9</v>
      </c>
      <c r="AJ121" s="622">
        <v>860</v>
      </c>
      <c r="AK121" s="617" t="s">
        <v>3273</v>
      </c>
      <c r="AL121" s="624">
        <v>8</v>
      </c>
      <c r="AM121" s="617" t="s">
        <v>9</v>
      </c>
      <c r="AN121" s="626">
        <v>270</v>
      </c>
      <c r="AO121" s="617" t="s">
        <v>9</v>
      </c>
      <c r="AP121" s="618">
        <v>2</v>
      </c>
      <c r="AQ121" s="617" t="s">
        <v>9</v>
      </c>
      <c r="AR121" s="629">
        <v>5220</v>
      </c>
      <c r="AS121" s="643" t="s">
        <v>3277</v>
      </c>
      <c r="AT121" s="644" t="s">
        <v>3276</v>
      </c>
      <c r="AU121" s="617" t="s">
        <v>3275</v>
      </c>
      <c r="AV121" s="285">
        <v>4940</v>
      </c>
      <c r="AW121" s="237"/>
      <c r="AX121" s="286" t="s">
        <v>3274</v>
      </c>
      <c r="AY121" s="399"/>
      <c r="AZ121" s="394"/>
      <c r="BA121" s="394"/>
      <c r="BB121" s="628"/>
    </row>
    <row r="122" spans="1:54" s="302" customFormat="1" ht="24" customHeight="1">
      <c r="A122" s="648"/>
      <c r="B122" s="635"/>
      <c r="C122" s="640"/>
      <c r="D122" s="287" t="s">
        <v>3208</v>
      </c>
      <c r="E122" s="272"/>
      <c r="F122" s="288">
        <v>43750</v>
      </c>
      <c r="G122" s="289"/>
      <c r="H122" s="401" t="s">
        <v>3286</v>
      </c>
      <c r="I122" s="290">
        <v>410</v>
      </c>
      <c r="J122" s="291"/>
      <c r="K122" s="292" t="s">
        <v>8</v>
      </c>
      <c r="L122" s="617"/>
      <c r="M122" s="623"/>
      <c r="N122" s="617"/>
      <c r="O122" s="639"/>
      <c r="P122" s="401" t="s">
        <v>3273</v>
      </c>
      <c r="Q122" s="290">
        <v>7420</v>
      </c>
      <c r="R122" s="293">
        <v>70</v>
      </c>
      <c r="S122" s="294" t="s">
        <v>3273</v>
      </c>
      <c r="T122" s="295">
        <v>51950</v>
      </c>
      <c r="U122" s="282" t="s">
        <v>3273</v>
      </c>
      <c r="V122" s="296">
        <v>510</v>
      </c>
      <c r="W122" s="297" t="s">
        <v>3273</v>
      </c>
      <c r="X122" s="298">
        <v>44530</v>
      </c>
      <c r="Y122" s="297" t="s">
        <v>9</v>
      </c>
      <c r="Z122" s="296">
        <v>440</v>
      </c>
      <c r="AA122" s="617"/>
      <c r="AB122" s="642"/>
      <c r="AC122" s="617"/>
      <c r="AD122" s="647"/>
      <c r="AE122" s="617"/>
      <c r="AF122" s="632"/>
      <c r="AG122" s="617"/>
      <c r="AH122" s="621"/>
      <c r="AI122" s="617"/>
      <c r="AJ122" s="623"/>
      <c r="AK122" s="617"/>
      <c r="AL122" s="625"/>
      <c r="AM122" s="617"/>
      <c r="AN122" s="627"/>
      <c r="AO122" s="617"/>
      <c r="AP122" s="619"/>
      <c r="AQ122" s="617"/>
      <c r="AR122" s="630"/>
      <c r="AS122" s="643"/>
      <c r="AT122" s="645"/>
      <c r="AU122" s="617"/>
      <c r="AV122" s="299">
        <v>40</v>
      </c>
      <c r="AW122" s="237"/>
      <c r="AX122" s="300">
        <v>0.88</v>
      </c>
      <c r="AY122" s="399"/>
      <c r="AZ122" s="394"/>
      <c r="BA122" s="394"/>
      <c r="BB122" s="628"/>
    </row>
    <row r="123" spans="1:54" s="302" customFormat="1" ht="24" customHeight="1">
      <c r="A123" s="648"/>
      <c r="B123" s="634" t="s">
        <v>3215</v>
      </c>
      <c r="C123" s="636" t="s">
        <v>7</v>
      </c>
      <c r="D123" s="271" t="s">
        <v>3207</v>
      </c>
      <c r="E123" s="272"/>
      <c r="F123" s="273">
        <v>33880</v>
      </c>
      <c r="G123" s="274">
        <v>41300</v>
      </c>
      <c r="H123" s="401" t="s">
        <v>3286</v>
      </c>
      <c r="I123" s="275">
        <v>320</v>
      </c>
      <c r="J123" s="276">
        <v>390</v>
      </c>
      <c r="K123" s="277" t="s">
        <v>8</v>
      </c>
      <c r="L123" s="617" t="s">
        <v>3286</v>
      </c>
      <c r="M123" s="622">
        <v>1020</v>
      </c>
      <c r="N123" s="617" t="s">
        <v>3273</v>
      </c>
      <c r="O123" s="638">
        <v>10</v>
      </c>
      <c r="P123" s="401" t="s">
        <v>3286</v>
      </c>
      <c r="Q123" s="278">
        <v>7420</v>
      </c>
      <c r="R123" s="279">
        <v>70</v>
      </c>
      <c r="S123" s="280"/>
      <c r="T123" s="281"/>
      <c r="U123" s="282"/>
      <c r="V123" s="283"/>
      <c r="W123" s="282"/>
      <c r="X123" s="281" t="s">
        <v>0</v>
      </c>
      <c r="Y123" s="282"/>
      <c r="Z123" s="284"/>
      <c r="AA123" s="633" t="s">
        <v>3273</v>
      </c>
      <c r="AB123" s="641" t="s">
        <v>26</v>
      </c>
      <c r="AC123" s="617" t="s">
        <v>3273</v>
      </c>
      <c r="AD123" s="646" t="s">
        <v>26</v>
      </c>
      <c r="AE123" s="617" t="s">
        <v>9</v>
      </c>
      <c r="AF123" s="631">
        <v>4240</v>
      </c>
      <c r="AG123" s="617" t="s">
        <v>3286</v>
      </c>
      <c r="AH123" s="620">
        <v>40</v>
      </c>
      <c r="AI123" s="617" t="s">
        <v>9</v>
      </c>
      <c r="AJ123" s="622">
        <v>740</v>
      </c>
      <c r="AK123" s="617" t="s">
        <v>3273</v>
      </c>
      <c r="AL123" s="624">
        <v>7</v>
      </c>
      <c r="AM123" s="617" t="s">
        <v>9</v>
      </c>
      <c r="AN123" s="626">
        <v>250</v>
      </c>
      <c r="AO123" s="617" t="s">
        <v>9</v>
      </c>
      <c r="AP123" s="618">
        <v>2</v>
      </c>
      <c r="AQ123" s="617" t="s">
        <v>9</v>
      </c>
      <c r="AR123" s="629">
        <v>4660</v>
      </c>
      <c r="AS123" s="643" t="s">
        <v>3288</v>
      </c>
      <c r="AT123" s="644" t="s">
        <v>3289</v>
      </c>
      <c r="AU123" s="617" t="s">
        <v>3275</v>
      </c>
      <c r="AV123" s="285">
        <v>4240</v>
      </c>
      <c r="AW123" s="237"/>
      <c r="AX123" s="286" t="s">
        <v>3274</v>
      </c>
      <c r="AY123" s="399"/>
      <c r="AZ123" s="394"/>
      <c r="BA123" s="394"/>
      <c r="BB123" s="628"/>
    </row>
    <row r="124" spans="1:54" s="302" customFormat="1" ht="24" customHeight="1">
      <c r="A124" s="648"/>
      <c r="B124" s="635"/>
      <c r="C124" s="640"/>
      <c r="D124" s="287" t="s">
        <v>3208</v>
      </c>
      <c r="E124" s="272"/>
      <c r="F124" s="288">
        <v>41300</v>
      </c>
      <c r="G124" s="289"/>
      <c r="H124" s="401" t="s">
        <v>3273</v>
      </c>
      <c r="I124" s="290">
        <v>390</v>
      </c>
      <c r="J124" s="291"/>
      <c r="K124" s="292" t="s">
        <v>8</v>
      </c>
      <c r="L124" s="617"/>
      <c r="M124" s="623"/>
      <c r="N124" s="617"/>
      <c r="O124" s="639"/>
      <c r="P124" s="401" t="s">
        <v>3273</v>
      </c>
      <c r="Q124" s="290">
        <v>7420</v>
      </c>
      <c r="R124" s="293">
        <v>70</v>
      </c>
      <c r="S124" s="294" t="s">
        <v>3286</v>
      </c>
      <c r="T124" s="295">
        <v>51950</v>
      </c>
      <c r="U124" s="282" t="s">
        <v>3273</v>
      </c>
      <c r="V124" s="296">
        <v>510</v>
      </c>
      <c r="W124" s="297" t="s">
        <v>3286</v>
      </c>
      <c r="X124" s="298">
        <v>44530</v>
      </c>
      <c r="Y124" s="297" t="s">
        <v>9</v>
      </c>
      <c r="Z124" s="296">
        <v>440</v>
      </c>
      <c r="AA124" s="617"/>
      <c r="AB124" s="642"/>
      <c r="AC124" s="617"/>
      <c r="AD124" s="647"/>
      <c r="AE124" s="617"/>
      <c r="AF124" s="632"/>
      <c r="AG124" s="617"/>
      <c r="AH124" s="621"/>
      <c r="AI124" s="617"/>
      <c r="AJ124" s="623"/>
      <c r="AK124" s="617"/>
      <c r="AL124" s="625"/>
      <c r="AM124" s="617"/>
      <c r="AN124" s="627"/>
      <c r="AO124" s="617"/>
      <c r="AP124" s="619"/>
      <c r="AQ124" s="617"/>
      <c r="AR124" s="630"/>
      <c r="AS124" s="643"/>
      <c r="AT124" s="645"/>
      <c r="AU124" s="617"/>
      <c r="AV124" s="299">
        <v>40</v>
      </c>
      <c r="AW124" s="237"/>
      <c r="AX124" s="300">
        <v>0.9</v>
      </c>
      <c r="AY124" s="399"/>
      <c r="AZ124" s="394"/>
      <c r="BA124" s="394"/>
      <c r="BB124" s="628"/>
    </row>
    <row r="125" spans="1:54" s="302" customFormat="1" ht="24" customHeight="1">
      <c r="A125" s="648"/>
      <c r="B125" s="634" t="s">
        <v>3216</v>
      </c>
      <c r="C125" s="636" t="s">
        <v>7</v>
      </c>
      <c r="D125" s="271" t="s">
        <v>3207</v>
      </c>
      <c r="E125" s="272"/>
      <c r="F125" s="273">
        <v>32060</v>
      </c>
      <c r="G125" s="274">
        <v>39480</v>
      </c>
      <c r="H125" s="401" t="s">
        <v>3273</v>
      </c>
      <c r="I125" s="275">
        <v>300</v>
      </c>
      <c r="J125" s="276">
        <v>370</v>
      </c>
      <c r="K125" s="277" t="s">
        <v>8</v>
      </c>
      <c r="L125" s="617" t="s">
        <v>3286</v>
      </c>
      <c r="M125" s="622">
        <v>890</v>
      </c>
      <c r="N125" s="617" t="s">
        <v>3273</v>
      </c>
      <c r="O125" s="638">
        <v>8</v>
      </c>
      <c r="P125" s="401" t="s">
        <v>3273</v>
      </c>
      <c r="Q125" s="278">
        <v>7420</v>
      </c>
      <c r="R125" s="279">
        <v>70</v>
      </c>
      <c r="S125" s="280"/>
      <c r="T125" s="281"/>
      <c r="U125" s="282"/>
      <c r="V125" s="283"/>
      <c r="W125" s="282"/>
      <c r="X125" s="281" t="s">
        <v>0</v>
      </c>
      <c r="Y125" s="282"/>
      <c r="Z125" s="284"/>
      <c r="AA125" s="633" t="s">
        <v>3273</v>
      </c>
      <c r="AB125" s="641" t="s">
        <v>26</v>
      </c>
      <c r="AC125" s="617" t="s">
        <v>3286</v>
      </c>
      <c r="AD125" s="646" t="s">
        <v>26</v>
      </c>
      <c r="AE125" s="617" t="s">
        <v>9</v>
      </c>
      <c r="AF125" s="631">
        <v>3710</v>
      </c>
      <c r="AG125" s="617" t="s">
        <v>3273</v>
      </c>
      <c r="AH125" s="620">
        <v>30</v>
      </c>
      <c r="AI125" s="617" t="s">
        <v>9</v>
      </c>
      <c r="AJ125" s="622">
        <v>650</v>
      </c>
      <c r="AK125" s="617" t="s">
        <v>3273</v>
      </c>
      <c r="AL125" s="624">
        <v>6</v>
      </c>
      <c r="AM125" s="617" t="s">
        <v>9</v>
      </c>
      <c r="AN125" s="626">
        <v>230</v>
      </c>
      <c r="AO125" s="617" t="s">
        <v>9</v>
      </c>
      <c r="AP125" s="618">
        <v>2</v>
      </c>
      <c r="AQ125" s="617" t="s">
        <v>9</v>
      </c>
      <c r="AR125" s="629">
        <v>4250</v>
      </c>
      <c r="AS125" s="643" t="s">
        <v>3288</v>
      </c>
      <c r="AT125" s="644" t="s">
        <v>3276</v>
      </c>
      <c r="AU125" s="617" t="s">
        <v>3275</v>
      </c>
      <c r="AV125" s="285">
        <v>3710</v>
      </c>
      <c r="AW125" s="237"/>
      <c r="AX125" s="286" t="s">
        <v>3274</v>
      </c>
      <c r="AY125" s="399"/>
      <c r="AZ125" s="394"/>
      <c r="BA125" s="394"/>
      <c r="BB125" s="628"/>
    </row>
    <row r="126" spans="1:54" s="302" customFormat="1" ht="24" customHeight="1">
      <c r="A126" s="648"/>
      <c r="B126" s="635"/>
      <c r="C126" s="640"/>
      <c r="D126" s="287" t="s">
        <v>3208</v>
      </c>
      <c r="E126" s="272"/>
      <c r="F126" s="288">
        <v>39480</v>
      </c>
      <c r="G126" s="289"/>
      <c r="H126" s="401" t="s">
        <v>3286</v>
      </c>
      <c r="I126" s="290">
        <v>370</v>
      </c>
      <c r="J126" s="291"/>
      <c r="K126" s="292" t="s">
        <v>8</v>
      </c>
      <c r="L126" s="617"/>
      <c r="M126" s="623"/>
      <c r="N126" s="617"/>
      <c r="O126" s="639"/>
      <c r="P126" s="401" t="s">
        <v>3286</v>
      </c>
      <c r="Q126" s="290">
        <v>7420</v>
      </c>
      <c r="R126" s="293">
        <v>70</v>
      </c>
      <c r="S126" s="294" t="s">
        <v>3273</v>
      </c>
      <c r="T126" s="295">
        <v>51950</v>
      </c>
      <c r="U126" s="282" t="s">
        <v>3286</v>
      </c>
      <c r="V126" s="296">
        <v>510</v>
      </c>
      <c r="W126" s="297" t="s">
        <v>3286</v>
      </c>
      <c r="X126" s="298">
        <v>44530</v>
      </c>
      <c r="Y126" s="297" t="s">
        <v>9</v>
      </c>
      <c r="Z126" s="296">
        <v>440</v>
      </c>
      <c r="AA126" s="617"/>
      <c r="AB126" s="642"/>
      <c r="AC126" s="617"/>
      <c r="AD126" s="647"/>
      <c r="AE126" s="617"/>
      <c r="AF126" s="632"/>
      <c r="AG126" s="617"/>
      <c r="AH126" s="621"/>
      <c r="AI126" s="617"/>
      <c r="AJ126" s="623"/>
      <c r="AK126" s="617"/>
      <c r="AL126" s="625"/>
      <c r="AM126" s="617"/>
      <c r="AN126" s="627"/>
      <c r="AO126" s="617"/>
      <c r="AP126" s="619"/>
      <c r="AQ126" s="617"/>
      <c r="AR126" s="630"/>
      <c r="AS126" s="643"/>
      <c r="AT126" s="645"/>
      <c r="AU126" s="617"/>
      <c r="AV126" s="299">
        <v>30</v>
      </c>
      <c r="AW126" s="237"/>
      <c r="AX126" s="300">
        <v>0.92</v>
      </c>
      <c r="AY126" s="399"/>
      <c r="AZ126" s="394"/>
      <c r="BA126" s="394"/>
      <c r="BB126" s="628"/>
    </row>
    <row r="127" spans="1:54" s="302" customFormat="1" ht="24" customHeight="1">
      <c r="A127" s="648"/>
      <c r="B127" s="634" t="s">
        <v>3217</v>
      </c>
      <c r="C127" s="636" t="s">
        <v>7</v>
      </c>
      <c r="D127" s="271" t="s">
        <v>3207</v>
      </c>
      <c r="E127" s="272"/>
      <c r="F127" s="273">
        <v>30630</v>
      </c>
      <c r="G127" s="274">
        <v>38050</v>
      </c>
      <c r="H127" s="401" t="s">
        <v>3273</v>
      </c>
      <c r="I127" s="275">
        <v>280</v>
      </c>
      <c r="J127" s="276">
        <v>360</v>
      </c>
      <c r="K127" s="277" t="s">
        <v>8</v>
      </c>
      <c r="L127" s="617" t="s">
        <v>3273</v>
      </c>
      <c r="M127" s="622">
        <v>790</v>
      </c>
      <c r="N127" s="617" t="s">
        <v>3286</v>
      </c>
      <c r="O127" s="638">
        <v>7</v>
      </c>
      <c r="P127" s="401" t="s">
        <v>3273</v>
      </c>
      <c r="Q127" s="278">
        <v>7420</v>
      </c>
      <c r="R127" s="279">
        <v>70</v>
      </c>
      <c r="S127" s="280"/>
      <c r="T127" s="281"/>
      <c r="U127" s="282"/>
      <c r="V127" s="283"/>
      <c r="W127" s="282"/>
      <c r="X127" s="281" t="s">
        <v>0</v>
      </c>
      <c r="Y127" s="282"/>
      <c r="Z127" s="284"/>
      <c r="AA127" s="633" t="s">
        <v>3286</v>
      </c>
      <c r="AB127" s="641">
        <v>640</v>
      </c>
      <c r="AC127" s="617" t="s">
        <v>3273</v>
      </c>
      <c r="AD127" s="646">
        <v>6</v>
      </c>
      <c r="AE127" s="617" t="s">
        <v>9</v>
      </c>
      <c r="AF127" s="631">
        <v>3290</v>
      </c>
      <c r="AG127" s="617" t="s">
        <v>3286</v>
      </c>
      <c r="AH127" s="620">
        <v>30</v>
      </c>
      <c r="AI127" s="617" t="s">
        <v>9</v>
      </c>
      <c r="AJ127" s="622">
        <v>570</v>
      </c>
      <c r="AK127" s="617" t="s">
        <v>3286</v>
      </c>
      <c r="AL127" s="624">
        <v>5</v>
      </c>
      <c r="AM127" s="617" t="s">
        <v>9</v>
      </c>
      <c r="AN127" s="626">
        <v>220</v>
      </c>
      <c r="AO127" s="617" t="s">
        <v>9</v>
      </c>
      <c r="AP127" s="618">
        <v>2</v>
      </c>
      <c r="AQ127" s="617" t="s">
        <v>9</v>
      </c>
      <c r="AR127" s="629">
        <v>3920</v>
      </c>
      <c r="AS127" s="643" t="s">
        <v>3288</v>
      </c>
      <c r="AT127" s="644" t="s">
        <v>3276</v>
      </c>
      <c r="AU127" s="617" t="s">
        <v>3275</v>
      </c>
      <c r="AV127" s="285">
        <v>3290</v>
      </c>
      <c r="AW127" s="237"/>
      <c r="AX127" s="286" t="s">
        <v>3274</v>
      </c>
      <c r="AY127" s="399"/>
      <c r="AZ127" s="394"/>
      <c r="BA127" s="394"/>
      <c r="BB127" s="628"/>
    </row>
    <row r="128" spans="1:54" s="302" customFormat="1" ht="24" customHeight="1">
      <c r="A128" s="648"/>
      <c r="B128" s="635"/>
      <c r="C128" s="640"/>
      <c r="D128" s="287" t="s">
        <v>3208</v>
      </c>
      <c r="E128" s="272"/>
      <c r="F128" s="288">
        <v>38050</v>
      </c>
      <c r="G128" s="289"/>
      <c r="H128" s="401" t="s">
        <v>3273</v>
      </c>
      <c r="I128" s="290">
        <v>360</v>
      </c>
      <c r="J128" s="291"/>
      <c r="K128" s="292" t="s">
        <v>8</v>
      </c>
      <c r="L128" s="617"/>
      <c r="M128" s="623"/>
      <c r="N128" s="617"/>
      <c r="O128" s="639"/>
      <c r="P128" s="401" t="s">
        <v>3286</v>
      </c>
      <c r="Q128" s="290">
        <v>7420</v>
      </c>
      <c r="R128" s="293">
        <v>70</v>
      </c>
      <c r="S128" s="294" t="s">
        <v>3273</v>
      </c>
      <c r="T128" s="295">
        <v>51950</v>
      </c>
      <c r="U128" s="282" t="s">
        <v>3273</v>
      </c>
      <c r="V128" s="296">
        <v>510</v>
      </c>
      <c r="W128" s="297" t="s">
        <v>3273</v>
      </c>
      <c r="X128" s="298">
        <v>44530</v>
      </c>
      <c r="Y128" s="297" t="s">
        <v>9</v>
      </c>
      <c r="Z128" s="296">
        <v>440</v>
      </c>
      <c r="AA128" s="617"/>
      <c r="AB128" s="642"/>
      <c r="AC128" s="617"/>
      <c r="AD128" s="647"/>
      <c r="AE128" s="617"/>
      <c r="AF128" s="632"/>
      <c r="AG128" s="617"/>
      <c r="AH128" s="621"/>
      <c r="AI128" s="617"/>
      <c r="AJ128" s="623"/>
      <c r="AK128" s="617"/>
      <c r="AL128" s="625"/>
      <c r="AM128" s="617"/>
      <c r="AN128" s="627"/>
      <c r="AO128" s="617"/>
      <c r="AP128" s="619"/>
      <c r="AQ128" s="617"/>
      <c r="AR128" s="630"/>
      <c r="AS128" s="643"/>
      <c r="AT128" s="645"/>
      <c r="AU128" s="617"/>
      <c r="AV128" s="299">
        <v>30</v>
      </c>
      <c r="AW128" s="237"/>
      <c r="AX128" s="300">
        <v>0.94</v>
      </c>
      <c r="AY128" s="399"/>
      <c r="AZ128" s="394"/>
      <c r="BA128" s="394"/>
      <c r="BB128" s="628"/>
    </row>
    <row r="129" spans="1:54" s="302" customFormat="1" ht="24" customHeight="1">
      <c r="A129" s="648"/>
      <c r="B129" s="634" t="s">
        <v>3218</v>
      </c>
      <c r="C129" s="636" t="s">
        <v>7</v>
      </c>
      <c r="D129" s="271" t="s">
        <v>3207</v>
      </c>
      <c r="E129" s="272"/>
      <c r="F129" s="273">
        <v>29500</v>
      </c>
      <c r="G129" s="274">
        <v>36920</v>
      </c>
      <c r="H129" s="401" t="s">
        <v>3273</v>
      </c>
      <c r="I129" s="275">
        <v>270</v>
      </c>
      <c r="J129" s="276">
        <v>350</v>
      </c>
      <c r="K129" s="277" t="s">
        <v>8</v>
      </c>
      <c r="L129" s="617" t="s">
        <v>3286</v>
      </c>
      <c r="M129" s="622">
        <v>710</v>
      </c>
      <c r="N129" s="617" t="s">
        <v>3273</v>
      </c>
      <c r="O129" s="638">
        <v>7</v>
      </c>
      <c r="P129" s="401" t="s">
        <v>3273</v>
      </c>
      <c r="Q129" s="278">
        <v>7420</v>
      </c>
      <c r="R129" s="279">
        <v>70</v>
      </c>
      <c r="S129" s="280"/>
      <c r="T129" s="281"/>
      <c r="U129" s="282"/>
      <c r="V129" s="283"/>
      <c r="W129" s="282"/>
      <c r="X129" s="281" t="s">
        <v>0</v>
      </c>
      <c r="Y129" s="282"/>
      <c r="Z129" s="284"/>
      <c r="AA129" s="633" t="s">
        <v>3273</v>
      </c>
      <c r="AB129" s="641">
        <v>570</v>
      </c>
      <c r="AC129" s="617" t="s">
        <v>3273</v>
      </c>
      <c r="AD129" s="646">
        <v>5</v>
      </c>
      <c r="AE129" s="617" t="s">
        <v>9</v>
      </c>
      <c r="AF129" s="631">
        <v>2960</v>
      </c>
      <c r="AG129" s="617" t="s">
        <v>3273</v>
      </c>
      <c r="AH129" s="620">
        <v>20</v>
      </c>
      <c r="AI129" s="617" t="s">
        <v>9</v>
      </c>
      <c r="AJ129" s="622">
        <v>520</v>
      </c>
      <c r="AK129" s="617" t="s">
        <v>3286</v>
      </c>
      <c r="AL129" s="624">
        <v>5</v>
      </c>
      <c r="AM129" s="617" t="s">
        <v>9</v>
      </c>
      <c r="AN129" s="626">
        <v>210</v>
      </c>
      <c r="AO129" s="617" t="s">
        <v>9</v>
      </c>
      <c r="AP129" s="618">
        <v>2</v>
      </c>
      <c r="AQ129" s="617" t="s">
        <v>9</v>
      </c>
      <c r="AR129" s="629">
        <v>3660</v>
      </c>
      <c r="AS129" s="643" t="s">
        <v>3288</v>
      </c>
      <c r="AT129" s="644" t="s">
        <v>3289</v>
      </c>
      <c r="AU129" s="617" t="s">
        <v>3275</v>
      </c>
      <c r="AV129" s="285">
        <v>2960</v>
      </c>
      <c r="AW129" s="237"/>
      <c r="AX129" s="286" t="s">
        <v>3274</v>
      </c>
      <c r="AY129" s="399"/>
      <c r="AZ129" s="394"/>
      <c r="BA129" s="394"/>
      <c r="BB129" s="628"/>
    </row>
    <row r="130" spans="1:54" s="302" customFormat="1" ht="24" customHeight="1">
      <c r="A130" s="648"/>
      <c r="B130" s="635"/>
      <c r="C130" s="640"/>
      <c r="D130" s="287" t="s">
        <v>3208</v>
      </c>
      <c r="E130" s="272"/>
      <c r="F130" s="288">
        <v>36920</v>
      </c>
      <c r="G130" s="289"/>
      <c r="H130" s="401" t="s">
        <v>3273</v>
      </c>
      <c r="I130" s="290">
        <v>350</v>
      </c>
      <c r="J130" s="291"/>
      <c r="K130" s="292" t="s">
        <v>8</v>
      </c>
      <c r="L130" s="617"/>
      <c r="M130" s="623"/>
      <c r="N130" s="617"/>
      <c r="O130" s="639"/>
      <c r="P130" s="401" t="s">
        <v>3273</v>
      </c>
      <c r="Q130" s="290">
        <v>7420</v>
      </c>
      <c r="R130" s="293">
        <v>70</v>
      </c>
      <c r="S130" s="294" t="s">
        <v>3286</v>
      </c>
      <c r="T130" s="295">
        <v>51950</v>
      </c>
      <c r="U130" s="282" t="s">
        <v>3273</v>
      </c>
      <c r="V130" s="296">
        <v>510</v>
      </c>
      <c r="W130" s="297" t="s">
        <v>3273</v>
      </c>
      <c r="X130" s="298">
        <v>44530</v>
      </c>
      <c r="Y130" s="297" t="s">
        <v>9</v>
      </c>
      <c r="Z130" s="296">
        <v>440</v>
      </c>
      <c r="AA130" s="617"/>
      <c r="AB130" s="642"/>
      <c r="AC130" s="617"/>
      <c r="AD130" s="647"/>
      <c r="AE130" s="617"/>
      <c r="AF130" s="632"/>
      <c r="AG130" s="617"/>
      <c r="AH130" s="621"/>
      <c r="AI130" s="617"/>
      <c r="AJ130" s="623"/>
      <c r="AK130" s="617"/>
      <c r="AL130" s="625"/>
      <c r="AM130" s="617"/>
      <c r="AN130" s="627"/>
      <c r="AO130" s="617"/>
      <c r="AP130" s="619"/>
      <c r="AQ130" s="617"/>
      <c r="AR130" s="630"/>
      <c r="AS130" s="643"/>
      <c r="AT130" s="645"/>
      <c r="AU130" s="617"/>
      <c r="AV130" s="299">
        <v>30</v>
      </c>
      <c r="AW130" s="237"/>
      <c r="AX130" s="300">
        <v>0.98</v>
      </c>
      <c r="AY130" s="399"/>
      <c r="AZ130" s="394"/>
      <c r="BA130" s="394"/>
      <c r="BB130" s="628"/>
    </row>
    <row r="131" spans="1:54" s="302" customFormat="1" ht="24" customHeight="1">
      <c r="A131" s="648"/>
      <c r="B131" s="634" t="s">
        <v>3219</v>
      </c>
      <c r="C131" s="636" t="s">
        <v>7</v>
      </c>
      <c r="D131" s="271" t="s">
        <v>3207</v>
      </c>
      <c r="E131" s="272"/>
      <c r="F131" s="273">
        <v>27800</v>
      </c>
      <c r="G131" s="274">
        <v>35220</v>
      </c>
      <c r="H131" s="401" t="s">
        <v>3286</v>
      </c>
      <c r="I131" s="275">
        <v>260</v>
      </c>
      <c r="J131" s="276">
        <v>330</v>
      </c>
      <c r="K131" s="277" t="s">
        <v>8</v>
      </c>
      <c r="L131" s="617" t="s">
        <v>3273</v>
      </c>
      <c r="M131" s="622">
        <v>590</v>
      </c>
      <c r="N131" s="617" t="s">
        <v>3286</v>
      </c>
      <c r="O131" s="638">
        <v>5</v>
      </c>
      <c r="P131" s="401" t="s">
        <v>3273</v>
      </c>
      <c r="Q131" s="278">
        <v>7420</v>
      </c>
      <c r="R131" s="279">
        <v>70</v>
      </c>
      <c r="S131" s="280"/>
      <c r="T131" s="281"/>
      <c r="U131" s="282"/>
      <c r="V131" s="283"/>
      <c r="W131" s="282"/>
      <c r="X131" s="281" t="s">
        <v>0</v>
      </c>
      <c r="Y131" s="282"/>
      <c r="Z131" s="284"/>
      <c r="AA131" s="633" t="s">
        <v>3273</v>
      </c>
      <c r="AB131" s="641">
        <v>480</v>
      </c>
      <c r="AC131" s="617" t="s">
        <v>3273</v>
      </c>
      <c r="AD131" s="646">
        <v>4</v>
      </c>
      <c r="AE131" s="617" t="s">
        <v>9</v>
      </c>
      <c r="AF131" s="631">
        <v>2470</v>
      </c>
      <c r="AG131" s="617" t="s">
        <v>3273</v>
      </c>
      <c r="AH131" s="620">
        <v>20</v>
      </c>
      <c r="AI131" s="617" t="s">
        <v>9</v>
      </c>
      <c r="AJ131" s="622">
        <v>500</v>
      </c>
      <c r="AK131" s="617" t="s">
        <v>3273</v>
      </c>
      <c r="AL131" s="624">
        <v>5</v>
      </c>
      <c r="AM131" s="617" t="s">
        <v>9</v>
      </c>
      <c r="AN131" s="626">
        <v>190</v>
      </c>
      <c r="AO131" s="617" t="s">
        <v>9</v>
      </c>
      <c r="AP131" s="618">
        <v>1</v>
      </c>
      <c r="AQ131" s="617" t="s">
        <v>9</v>
      </c>
      <c r="AR131" s="629">
        <v>3160</v>
      </c>
      <c r="AS131" s="643" t="s">
        <v>3277</v>
      </c>
      <c r="AT131" s="644" t="s">
        <v>3289</v>
      </c>
      <c r="AU131" s="617" t="s">
        <v>3275</v>
      </c>
      <c r="AV131" s="285">
        <v>2470</v>
      </c>
      <c r="AW131" s="237"/>
      <c r="AX131" s="286" t="s">
        <v>3274</v>
      </c>
      <c r="AY131" s="399"/>
      <c r="AZ131" s="394"/>
      <c r="BA131" s="394"/>
      <c r="BB131" s="628"/>
    </row>
    <row r="132" spans="1:54" s="302" customFormat="1" ht="24" customHeight="1">
      <c r="A132" s="648"/>
      <c r="B132" s="635"/>
      <c r="C132" s="640"/>
      <c r="D132" s="287" t="s">
        <v>3208</v>
      </c>
      <c r="E132" s="272"/>
      <c r="F132" s="288">
        <v>35220</v>
      </c>
      <c r="G132" s="289"/>
      <c r="H132" s="401" t="s">
        <v>3286</v>
      </c>
      <c r="I132" s="290">
        <v>330</v>
      </c>
      <c r="J132" s="291"/>
      <c r="K132" s="292" t="s">
        <v>8</v>
      </c>
      <c r="L132" s="617"/>
      <c r="M132" s="623"/>
      <c r="N132" s="617"/>
      <c r="O132" s="639"/>
      <c r="P132" s="401" t="s">
        <v>3286</v>
      </c>
      <c r="Q132" s="290">
        <v>7420</v>
      </c>
      <c r="R132" s="293">
        <v>70</v>
      </c>
      <c r="S132" s="294" t="s">
        <v>3286</v>
      </c>
      <c r="T132" s="295">
        <v>51950</v>
      </c>
      <c r="U132" s="282" t="s">
        <v>3273</v>
      </c>
      <c r="V132" s="296">
        <v>510</v>
      </c>
      <c r="W132" s="297" t="s">
        <v>3273</v>
      </c>
      <c r="X132" s="298">
        <v>44530</v>
      </c>
      <c r="Y132" s="297" t="s">
        <v>9</v>
      </c>
      <c r="Z132" s="296">
        <v>440</v>
      </c>
      <c r="AA132" s="617"/>
      <c r="AB132" s="642"/>
      <c r="AC132" s="617"/>
      <c r="AD132" s="647"/>
      <c r="AE132" s="617"/>
      <c r="AF132" s="632"/>
      <c r="AG132" s="617"/>
      <c r="AH132" s="621"/>
      <c r="AI132" s="617"/>
      <c r="AJ132" s="623"/>
      <c r="AK132" s="617"/>
      <c r="AL132" s="625"/>
      <c r="AM132" s="617"/>
      <c r="AN132" s="627"/>
      <c r="AO132" s="617"/>
      <c r="AP132" s="619"/>
      <c r="AQ132" s="617"/>
      <c r="AR132" s="630"/>
      <c r="AS132" s="643"/>
      <c r="AT132" s="645"/>
      <c r="AU132" s="617"/>
      <c r="AV132" s="299">
        <v>20</v>
      </c>
      <c r="AW132" s="237"/>
      <c r="AX132" s="300">
        <v>0.91</v>
      </c>
      <c r="AY132" s="399"/>
      <c r="AZ132" s="394"/>
      <c r="BA132" s="394"/>
      <c r="BB132" s="628"/>
    </row>
    <row r="133" spans="1:54" s="302" customFormat="1" ht="24" customHeight="1">
      <c r="A133" s="648"/>
      <c r="B133" s="634" t="s">
        <v>3220</v>
      </c>
      <c r="C133" s="636" t="s">
        <v>7</v>
      </c>
      <c r="D133" s="271" t="s">
        <v>3207</v>
      </c>
      <c r="E133" s="272"/>
      <c r="F133" s="273">
        <v>26560</v>
      </c>
      <c r="G133" s="274">
        <v>33980</v>
      </c>
      <c r="H133" s="401" t="s">
        <v>3273</v>
      </c>
      <c r="I133" s="275">
        <v>240</v>
      </c>
      <c r="J133" s="276">
        <v>320</v>
      </c>
      <c r="K133" s="277" t="s">
        <v>8</v>
      </c>
      <c r="L133" s="617" t="s">
        <v>3286</v>
      </c>
      <c r="M133" s="622">
        <v>510</v>
      </c>
      <c r="N133" s="617" t="s">
        <v>3286</v>
      </c>
      <c r="O133" s="638">
        <v>5</v>
      </c>
      <c r="P133" s="401" t="s">
        <v>3273</v>
      </c>
      <c r="Q133" s="278">
        <v>7420</v>
      </c>
      <c r="R133" s="279">
        <v>70</v>
      </c>
      <c r="S133" s="280"/>
      <c r="T133" s="281"/>
      <c r="U133" s="282"/>
      <c r="V133" s="283"/>
      <c r="W133" s="282"/>
      <c r="X133" s="281" t="s">
        <v>0</v>
      </c>
      <c r="Y133" s="282"/>
      <c r="Z133" s="284"/>
      <c r="AA133" s="633" t="s">
        <v>3286</v>
      </c>
      <c r="AB133" s="641">
        <v>410</v>
      </c>
      <c r="AC133" s="617" t="s">
        <v>3273</v>
      </c>
      <c r="AD133" s="646">
        <v>4</v>
      </c>
      <c r="AE133" s="617" t="s">
        <v>9</v>
      </c>
      <c r="AF133" s="631">
        <v>2120</v>
      </c>
      <c r="AG133" s="617" t="s">
        <v>3273</v>
      </c>
      <c r="AH133" s="620">
        <v>20</v>
      </c>
      <c r="AI133" s="617" t="s">
        <v>9</v>
      </c>
      <c r="AJ133" s="622">
        <v>500</v>
      </c>
      <c r="AK133" s="617" t="s">
        <v>3273</v>
      </c>
      <c r="AL133" s="624">
        <v>5</v>
      </c>
      <c r="AM133" s="617" t="s">
        <v>9</v>
      </c>
      <c r="AN133" s="626">
        <v>170</v>
      </c>
      <c r="AO133" s="617" t="s">
        <v>9</v>
      </c>
      <c r="AP133" s="618">
        <v>1</v>
      </c>
      <c r="AQ133" s="617" t="s">
        <v>9</v>
      </c>
      <c r="AR133" s="629">
        <v>2810</v>
      </c>
      <c r="AS133" s="643" t="s">
        <v>3277</v>
      </c>
      <c r="AT133" s="644" t="s">
        <v>3276</v>
      </c>
      <c r="AU133" s="617" t="s">
        <v>3275</v>
      </c>
      <c r="AV133" s="285">
        <v>2120</v>
      </c>
      <c r="AW133" s="237"/>
      <c r="AX133" s="286" t="s">
        <v>3274</v>
      </c>
      <c r="AY133" s="399"/>
      <c r="AZ133" s="394"/>
      <c r="BA133" s="394"/>
      <c r="BB133" s="628"/>
    </row>
    <row r="134" spans="1:54" s="302" customFormat="1" ht="24" customHeight="1">
      <c r="A134" s="648"/>
      <c r="B134" s="635"/>
      <c r="C134" s="640"/>
      <c r="D134" s="287" t="s">
        <v>3208</v>
      </c>
      <c r="E134" s="272"/>
      <c r="F134" s="288">
        <v>33980</v>
      </c>
      <c r="G134" s="289"/>
      <c r="H134" s="401" t="s">
        <v>3273</v>
      </c>
      <c r="I134" s="290">
        <v>320</v>
      </c>
      <c r="J134" s="291"/>
      <c r="K134" s="292" t="s">
        <v>8</v>
      </c>
      <c r="L134" s="617"/>
      <c r="M134" s="623"/>
      <c r="N134" s="617"/>
      <c r="O134" s="639"/>
      <c r="P134" s="401" t="s">
        <v>3273</v>
      </c>
      <c r="Q134" s="290">
        <v>7420</v>
      </c>
      <c r="R134" s="293">
        <v>70</v>
      </c>
      <c r="S134" s="294" t="s">
        <v>3273</v>
      </c>
      <c r="T134" s="295">
        <v>51950</v>
      </c>
      <c r="U134" s="282" t="s">
        <v>3273</v>
      </c>
      <c r="V134" s="296">
        <v>510</v>
      </c>
      <c r="W134" s="297" t="s">
        <v>3286</v>
      </c>
      <c r="X134" s="298">
        <v>44530</v>
      </c>
      <c r="Y134" s="297" t="s">
        <v>9</v>
      </c>
      <c r="Z134" s="296">
        <v>440</v>
      </c>
      <c r="AA134" s="617"/>
      <c r="AB134" s="642"/>
      <c r="AC134" s="617"/>
      <c r="AD134" s="647"/>
      <c r="AE134" s="617"/>
      <c r="AF134" s="632"/>
      <c r="AG134" s="617"/>
      <c r="AH134" s="621"/>
      <c r="AI134" s="617"/>
      <c r="AJ134" s="623"/>
      <c r="AK134" s="617"/>
      <c r="AL134" s="625"/>
      <c r="AM134" s="617"/>
      <c r="AN134" s="627"/>
      <c r="AO134" s="617"/>
      <c r="AP134" s="619"/>
      <c r="AQ134" s="617"/>
      <c r="AR134" s="630"/>
      <c r="AS134" s="643"/>
      <c r="AT134" s="645"/>
      <c r="AU134" s="617"/>
      <c r="AV134" s="299">
        <v>20</v>
      </c>
      <c r="AW134" s="237"/>
      <c r="AX134" s="300">
        <v>0.94</v>
      </c>
      <c r="AY134" s="399"/>
      <c r="AZ134" s="394"/>
      <c r="BA134" s="394"/>
      <c r="BB134" s="628"/>
    </row>
    <row r="135" spans="1:54" s="302" customFormat="1" ht="24" customHeight="1">
      <c r="A135" s="648"/>
      <c r="B135" s="634" t="s">
        <v>3221</v>
      </c>
      <c r="C135" s="636" t="s">
        <v>7</v>
      </c>
      <c r="D135" s="271" t="s">
        <v>3207</v>
      </c>
      <c r="E135" s="272"/>
      <c r="F135" s="273">
        <v>25650</v>
      </c>
      <c r="G135" s="274">
        <v>33070</v>
      </c>
      <c r="H135" s="401" t="s">
        <v>3273</v>
      </c>
      <c r="I135" s="275">
        <v>230</v>
      </c>
      <c r="J135" s="276">
        <v>310</v>
      </c>
      <c r="K135" s="277" t="s">
        <v>8</v>
      </c>
      <c r="L135" s="617" t="s">
        <v>3273</v>
      </c>
      <c r="M135" s="622">
        <v>440</v>
      </c>
      <c r="N135" s="617" t="s">
        <v>3273</v>
      </c>
      <c r="O135" s="638">
        <v>4</v>
      </c>
      <c r="P135" s="401" t="s">
        <v>3273</v>
      </c>
      <c r="Q135" s="278">
        <v>7420</v>
      </c>
      <c r="R135" s="279">
        <v>70</v>
      </c>
      <c r="S135" s="280"/>
      <c r="T135" s="281"/>
      <c r="U135" s="282"/>
      <c r="V135" s="283"/>
      <c r="W135" s="282"/>
      <c r="X135" s="281" t="s">
        <v>0</v>
      </c>
      <c r="Y135" s="282"/>
      <c r="Z135" s="284"/>
      <c r="AA135" s="633" t="s">
        <v>3273</v>
      </c>
      <c r="AB135" s="641">
        <v>360</v>
      </c>
      <c r="AC135" s="617" t="s">
        <v>3273</v>
      </c>
      <c r="AD135" s="646">
        <v>3</v>
      </c>
      <c r="AE135" s="617" t="s">
        <v>9</v>
      </c>
      <c r="AF135" s="631">
        <v>1850</v>
      </c>
      <c r="AG135" s="617" t="s">
        <v>3286</v>
      </c>
      <c r="AH135" s="620">
        <v>10</v>
      </c>
      <c r="AI135" s="617" t="s">
        <v>9</v>
      </c>
      <c r="AJ135" s="622">
        <v>500</v>
      </c>
      <c r="AK135" s="617" t="s">
        <v>3286</v>
      </c>
      <c r="AL135" s="624">
        <v>5</v>
      </c>
      <c r="AM135" s="617" t="s">
        <v>9</v>
      </c>
      <c r="AN135" s="626">
        <v>170</v>
      </c>
      <c r="AO135" s="617" t="s">
        <v>9</v>
      </c>
      <c r="AP135" s="618">
        <v>1</v>
      </c>
      <c r="AQ135" s="617" t="s">
        <v>9</v>
      </c>
      <c r="AR135" s="629">
        <v>2540</v>
      </c>
      <c r="AS135" s="643" t="s">
        <v>3277</v>
      </c>
      <c r="AT135" s="644" t="s">
        <v>3289</v>
      </c>
      <c r="AU135" s="617" t="s">
        <v>3275</v>
      </c>
      <c r="AV135" s="285">
        <v>1850</v>
      </c>
      <c r="AW135" s="237"/>
      <c r="AX135" s="286" t="s">
        <v>3274</v>
      </c>
      <c r="AY135" s="399"/>
      <c r="AZ135" s="394"/>
      <c r="BA135" s="394"/>
      <c r="BB135" s="628"/>
    </row>
    <row r="136" spans="1:54" s="302" customFormat="1" ht="24" customHeight="1">
      <c r="A136" s="648"/>
      <c r="B136" s="635"/>
      <c r="C136" s="640"/>
      <c r="D136" s="287" t="s">
        <v>3208</v>
      </c>
      <c r="E136" s="272"/>
      <c r="F136" s="288">
        <v>33070</v>
      </c>
      <c r="G136" s="289"/>
      <c r="H136" s="401" t="s">
        <v>3273</v>
      </c>
      <c r="I136" s="290">
        <v>310</v>
      </c>
      <c r="J136" s="291"/>
      <c r="K136" s="292" t="s">
        <v>8</v>
      </c>
      <c r="L136" s="617"/>
      <c r="M136" s="623"/>
      <c r="N136" s="617"/>
      <c r="O136" s="639"/>
      <c r="P136" s="401" t="s">
        <v>3273</v>
      </c>
      <c r="Q136" s="290">
        <v>7420</v>
      </c>
      <c r="R136" s="293">
        <v>70</v>
      </c>
      <c r="S136" s="294" t="s">
        <v>3273</v>
      </c>
      <c r="T136" s="295">
        <v>51950</v>
      </c>
      <c r="U136" s="282" t="s">
        <v>3273</v>
      </c>
      <c r="V136" s="296">
        <v>510</v>
      </c>
      <c r="W136" s="297" t="s">
        <v>3273</v>
      </c>
      <c r="X136" s="298">
        <v>44530</v>
      </c>
      <c r="Y136" s="297" t="s">
        <v>9</v>
      </c>
      <c r="Z136" s="296">
        <v>440</v>
      </c>
      <c r="AA136" s="617"/>
      <c r="AB136" s="642"/>
      <c r="AC136" s="617"/>
      <c r="AD136" s="647"/>
      <c r="AE136" s="617"/>
      <c r="AF136" s="632"/>
      <c r="AG136" s="617"/>
      <c r="AH136" s="621"/>
      <c r="AI136" s="617"/>
      <c r="AJ136" s="623"/>
      <c r="AK136" s="617"/>
      <c r="AL136" s="625"/>
      <c r="AM136" s="617"/>
      <c r="AN136" s="627"/>
      <c r="AO136" s="617"/>
      <c r="AP136" s="619"/>
      <c r="AQ136" s="617"/>
      <c r="AR136" s="630"/>
      <c r="AS136" s="643"/>
      <c r="AT136" s="645"/>
      <c r="AU136" s="617"/>
      <c r="AV136" s="299">
        <v>10</v>
      </c>
      <c r="AW136" s="237"/>
      <c r="AX136" s="300">
        <v>0.98</v>
      </c>
      <c r="AY136" s="399"/>
      <c r="AZ136" s="394"/>
      <c r="BA136" s="394"/>
      <c r="BB136" s="628"/>
    </row>
    <row r="137" spans="1:54" s="302" customFormat="1" ht="24" customHeight="1">
      <c r="A137" s="648"/>
      <c r="B137" s="634" t="s">
        <v>3222</v>
      </c>
      <c r="C137" s="636" t="s">
        <v>7</v>
      </c>
      <c r="D137" s="271" t="s">
        <v>3207</v>
      </c>
      <c r="E137" s="272"/>
      <c r="F137" s="273">
        <v>24940</v>
      </c>
      <c r="G137" s="274">
        <v>32360</v>
      </c>
      <c r="H137" s="401" t="s">
        <v>3273</v>
      </c>
      <c r="I137" s="275">
        <v>230</v>
      </c>
      <c r="J137" s="276">
        <v>300</v>
      </c>
      <c r="K137" s="277" t="s">
        <v>8</v>
      </c>
      <c r="L137" s="617" t="s">
        <v>3273</v>
      </c>
      <c r="M137" s="622">
        <v>390</v>
      </c>
      <c r="N137" s="617" t="s">
        <v>3273</v>
      </c>
      <c r="O137" s="638">
        <v>3</v>
      </c>
      <c r="P137" s="401" t="s">
        <v>3286</v>
      </c>
      <c r="Q137" s="278">
        <v>7420</v>
      </c>
      <c r="R137" s="279">
        <v>70</v>
      </c>
      <c r="S137" s="280"/>
      <c r="T137" s="281"/>
      <c r="U137" s="282"/>
      <c r="V137" s="283"/>
      <c r="W137" s="282"/>
      <c r="X137" s="281" t="s">
        <v>0</v>
      </c>
      <c r="Y137" s="282"/>
      <c r="Z137" s="284"/>
      <c r="AA137" s="633" t="s">
        <v>3273</v>
      </c>
      <c r="AB137" s="641">
        <v>320</v>
      </c>
      <c r="AC137" s="617" t="s">
        <v>3273</v>
      </c>
      <c r="AD137" s="646">
        <v>3</v>
      </c>
      <c r="AE137" s="617" t="s">
        <v>9</v>
      </c>
      <c r="AF137" s="631">
        <v>1640</v>
      </c>
      <c r="AG137" s="617" t="s">
        <v>3286</v>
      </c>
      <c r="AH137" s="620">
        <v>10</v>
      </c>
      <c r="AI137" s="617" t="s">
        <v>9</v>
      </c>
      <c r="AJ137" s="622">
        <v>500</v>
      </c>
      <c r="AK137" s="617" t="s">
        <v>3273</v>
      </c>
      <c r="AL137" s="624">
        <v>5</v>
      </c>
      <c r="AM137" s="617" t="s">
        <v>9</v>
      </c>
      <c r="AN137" s="626">
        <v>150</v>
      </c>
      <c r="AO137" s="617" t="s">
        <v>9</v>
      </c>
      <c r="AP137" s="618">
        <v>1</v>
      </c>
      <c r="AQ137" s="617" t="s">
        <v>9</v>
      </c>
      <c r="AR137" s="629">
        <v>2440</v>
      </c>
      <c r="AS137" s="643" t="s">
        <v>3277</v>
      </c>
      <c r="AT137" s="644" t="s">
        <v>3276</v>
      </c>
      <c r="AU137" s="617" t="s">
        <v>3275</v>
      </c>
      <c r="AV137" s="285">
        <v>1640</v>
      </c>
      <c r="AW137" s="237"/>
      <c r="AX137" s="286" t="s">
        <v>3274</v>
      </c>
      <c r="AY137" s="399"/>
      <c r="AZ137" s="394"/>
      <c r="BA137" s="394"/>
      <c r="BB137" s="628"/>
    </row>
    <row r="138" spans="1:54" s="302" customFormat="1" ht="24" customHeight="1">
      <c r="A138" s="648"/>
      <c r="B138" s="635"/>
      <c r="C138" s="640"/>
      <c r="D138" s="287" t="s">
        <v>3208</v>
      </c>
      <c r="E138" s="272"/>
      <c r="F138" s="288">
        <v>32360</v>
      </c>
      <c r="G138" s="289"/>
      <c r="H138" s="401" t="s">
        <v>3273</v>
      </c>
      <c r="I138" s="290">
        <v>300</v>
      </c>
      <c r="J138" s="291"/>
      <c r="K138" s="292" t="s">
        <v>8</v>
      </c>
      <c r="L138" s="617"/>
      <c r="M138" s="623"/>
      <c r="N138" s="617"/>
      <c r="O138" s="639"/>
      <c r="P138" s="401" t="s">
        <v>3273</v>
      </c>
      <c r="Q138" s="290">
        <v>7420</v>
      </c>
      <c r="R138" s="293">
        <v>70</v>
      </c>
      <c r="S138" s="294" t="s">
        <v>3273</v>
      </c>
      <c r="T138" s="295">
        <v>51950</v>
      </c>
      <c r="U138" s="282" t="s">
        <v>3273</v>
      </c>
      <c r="V138" s="296">
        <v>510</v>
      </c>
      <c r="W138" s="297" t="s">
        <v>3286</v>
      </c>
      <c r="X138" s="298">
        <v>44530</v>
      </c>
      <c r="Y138" s="297" t="s">
        <v>9</v>
      </c>
      <c r="Z138" s="296">
        <v>440</v>
      </c>
      <c r="AA138" s="617"/>
      <c r="AB138" s="642"/>
      <c r="AC138" s="617"/>
      <c r="AD138" s="647"/>
      <c r="AE138" s="617"/>
      <c r="AF138" s="632"/>
      <c r="AG138" s="617"/>
      <c r="AH138" s="621"/>
      <c r="AI138" s="617"/>
      <c r="AJ138" s="623"/>
      <c r="AK138" s="617"/>
      <c r="AL138" s="625"/>
      <c r="AM138" s="617"/>
      <c r="AN138" s="627"/>
      <c r="AO138" s="617"/>
      <c r="AP138" s="619"/>
      <c r="AQ138" s="617"/>
      <c r="AR138" s="630"/>
      <c r="AS138" s="643"/>
      <c r="AT138" s="645"/>
      <c r="AU138" s="617"/>
      <c r="AV138" s="299">
        <v>10</v>
      </c>
      <c r="AW138" s="237"/>
      <c r="AX138" s="300">
        <v>0.97</v>
      </c>
      <c r="AY138" s="399"/>
      <c r="AZ138" s="394"/>
      <c r="BA138" s="394"/>
      <c r="BB138" s="628"/>
    </row>
    <row r="139" spans="1:54" s="302" customFormat="1" ht="24" customHeight="1">
      <c r="A139" s="648"/>
      <c r="B139" s="634" t="s">
        <v>3223</v>
      </c>
      <c r="C139" s="636" t="s">
        <v>7</v>
      </c>
      <c r="D139" s="271" t="s">
        <v>3207</v>
      </c>
      <c r="E139" s="272"/>
      <c r="F139" s="273">
        <v>24370</v>
      </c>
      <c r="G139" s="274">
        <v>31790</v>
      </c>
      <c r="H139" s="401" t="s">
        <v>3273</v>
      </c>
      <c r="I139" s="275">
        <v>220</v>
      </c>
      <c r="J139" s="276">
        <v>300</v>
      </c>
      <c r="K139" s="277" t="s">
        <v>8</v>
      </c>
      <c r="L139" s="617" t="s">
        <v>3286</v>
      </c>
      <c r="M139" s="622">
        <v>350</v>
      </c>
      <c r="N139" s="617" t="s">
        <v>3273</v>
      </c>
      <c r="O139" s="638">
        <v>3</v>
      </c>
      <c r="P139" s="401" t="s">
        <v>3273</v>
      </c>
      <c r="Q139" s="278">
        <v>7420</v>
      </c>
      <c r="R139" s="279">
        <v>70</v>
      </c>
      <c r="S139" s="280"/>
      <c r="T139" s="281"/>
      <c r="U139" s="282"/>
      <c r="V139" s="283"/>
      <c r="W139" s="282"/>
      <c r="X139" s="281" t="s">
        <v>0</v>
      </c>
      <c r="Y139" s="282"/>
      <c r="Z139" s="284"/>
      <c r="AA139" s="633" t="s">
        <v>3273</v>
      </c>
      <c r="AB139" s="641">
        <v>280</v>
      </c>
      <c r="AC139" s="617" t="s">
        <v>3273</v>
      </c>
      <c r="AD139" s="646">
        <v>2</v>
      </c>
      <c r="AE139" s="617" t="s">
        <v>9</v>
      </c>
      <c r="AF139" s="631">
        <v>1480</v>
      </c>
      <c r="AG139" s="617" t="s">
        <v>3273</v>
      </c>
      <c r="AH139" s="620">
        <v>10</v>
      </c>
      <c r="AI139" s="617" t="s">
        <v>9</v>
      </c>
      <c r="AJ139" s="622">
        <v>500</v>
      </c>
      <c r="AK139" s="617" t="s">
        <v>3273</v>
      </c>
      <c r="AL139" s="624">
        <v>5</v>
      </c>
      <c r="AM139" s="617" t="s">
        <v>9</v>
      </c>
      <c r="AN139" s="626">
        <v>130</v>
      </c>
      <c r="AO139" s="617" t="s">
        <v>9</v>
      </c>
      <c r="AP139" s="618">
        <v>1</v>
      </c>
      <c r="AQ139" s="617" t="s">
        <v>9</v>
      </c>
      <c r="AR139" s="629">
        <v>2360</v>
      </c>
      <c r="AS139" s="643" t="s">
        <v>3288</v>
      </c>
      <c r="AT139" s="644" t="s">
        <v>3276</v>
      </c>
      <c r="AU139" s="617" t="s">
        <v>3287</v>
      </c>
      <c r="AV139" s="285">
        <v>1480</v>
      </c>
      <c r="AW139" s="237"/>
      <c r="AX139" s="286" t="s">
        <v>3274</v>
      </c>
      <c r="AY139" s="399"/>
      <c r="AZ139" s="394"/>
      <c r="BA139" s="394"/>
      <c r="BB139" s="628"/>
    </row>
    <row r="140" spans="1:54" s="302" customFormat="1" ht="24" customHeight="1">
      <c r="A140" s="648"/>
      <c r="B140" s="635"/>
      <c r="C140" s="640"/>
      <c r="D140" s="287" t="s">
        <v>3208</v>
      </c>
      <c r="E140" s="272"/>
      <c r="F140" s="288">
        <v>31790</v>
      </c>
      <c r="G140" s="289"/>
      <c r="H140" s="401" t="s">
        <v>3273</v>
      </c>
      <c r="I140" s="290">
        <v>300</v>
      </c>
      <c r="J140" s="291"/>
      <c r="K140" s="292" t="s">
        <v>8</v>
      </c>
      <c r="L140" s="617"/>
      <c r="M140" s="623"/>
      <c r="N140" s="617"/>
      <c r="O140" s="639"/>
      <c r="P140" s="401" t="s">
        <v>3273</v>
      </c>
      <c r="Q140" s="290">
        <v>7420</v>
      </c>
      <c r="R140" s="293">
        <v>70</v>
      </c>
      <c r="S140" s="294" t="s">
        <v>3286</v>
      </c>
      <c r="T140" s="295">
        <v>51950</v>
      </c>
      <c r="U140" s="282" t="s">
        <v>3273</v>
      </c>
      <c r="V140" s="296">
        <v>510</v>
      </c>
      <c r="W140" s="297" t="s">
        <v>3273</v>
      </c>
      <c r="X140" s="298">
        <v>44530</v>
      </c>
      <c r="Y140" s="297" t="s">
        <v>9</v>
      </c>
      <c r="Z140" s="296">
        <v>440</v>
      </c>
      <c r="AA140" s="617"/>
      <c r="AB140" s="642"/>
      <c r="AC140" s="617"/>
      <c r="AD140" s="647"/>
      <c r="AE140" s="617"/>
      <c r="AF140" s="632"/>
      <c r="AG140" s="617"/>
      <c r="AH140" s="621"/>
      <c r="AI140" s="617"/>
      <c r="AJ140" s="623"/>
      <c r="AK140" s="617"/>
      <c r="AL140" s="625"/>
      <c r="AM140" s="617"/>
      <c r="AN140" s="627"/>
      <c r="AO140" s="617"/>
      <c r="AP140" s="619"/>
      <c r="AQ140" s="617"/>
      <c r="AR140" s="630"/>
      <c r="AS140" s="643"/>
      <c r="AT140" s="645"/>
      <c r="AU140" s="617"/>
      <c r="AV140" s="299">
        <v>10</v>
      </c>
      <c r="AW140" s="237"/>
      <c r="AX140" s="300">
        <v>0.97</v>
      </c>
      <c r="AY140" s="399"/>
      <c r="AZ140" s="394"/>
      <c r="BA140" s="394"/>
      <c r="BB140" s="628"/>
    </row>
    <row r="141" spans="1:54" s="302" customFormat="1" ht="24" customHeight="1">
      <c r="A141" s="648"/>
      <c r="B141" s="634" t="s">
        <v>3292</v>
      </c>
      <c r="C141" s="636" t="s">
        <v>7</v>
      </c>
      <c r="D141" s="271" t="s">
        <v>3207</v>
      </c>
      <c r="E141" s="272"/>
      <c r="F141" s="273">
        <v>22560</v>
      </c>
      <c r="G141" s="274">
        <v>29980</v>
      </c>
      <c r="H141" s="401" t="s">
        <v>3286</v>
      </c>
      <c r="I141" s="275">
        <v>200</v>
      </c>
      <c r="J141" s="276">
        <v>280</v>
      </c>
      <c r="K141" s="277" t="s">
        <v>8</v>
      </c>
      <c r="L141" s="617" t="s">
        <v>3286</v>
      </c>
      <c r="M141" s="622">
        <v>320</v>
      </c>
      <c r="N141" s="617" t="s">
        <v>3273</v>
      </c>
      <c r="O141" s="638">
        <v>3</v>
      </c>
      <c r="P141" s="401" t="s">
        <v>3273</v>
      </c>
      <c r="Q141" s="278">
        <v>7420</v>
      </c>
      <c r="R141" s="279">
        <v>70</v>
      </c>
      <c r="S141" s="280"/>
      <c r="T141" s="281"/>
      <c r="U141" s="282"/>
      <c r="V141" s="283"/>
      <c r="W141" s="282"/>
      <c r="X141" s="281" t="s">
        <v>0</v>
      </c>
      <c r="Y141" s="282"/>
      <c r="Z141" s="284"/>
      <c r="AA141" s="633" t="s">
        <v>3273</v>
      </c>
      <c r="AB141" s="641">
        <v>260</v>
      </c>
      <c r="AC141" s="617" t="s">
        <v>3273</v>
      </c>
      <c r="AD141" s="646">
        <v>2</v>
      </c>
      <c r="AE141" s="617" t="s">
        <v>9</v>
      </c>
      <c r="AF141" s="631">
        <v>1340</v>
      </c>
      <c r="AG141" s="617" t="s">
        <v>3286</v>
      </c>
      <c r="AH141" s="620">
        <v>10</v>
      </c>
      <c r="AI141" s="617" t="s">
        <v>9</v>
      </c>
      <c r="AJ141" s="622">
        <v>500</v>
      </c>
      <c r="AK141" s="617" t="s">
        <v>3273</v>
      </c>
      <c r="AL141" s="624">
        <v>5</v>
      </c>
      <c r="AM141" s="617" t="s">
        <v>9</v>
      </c>
      <c r="AN141" s="626">
        <v>120</v>
      </c>
      <c r="AO141" s="617" t="s">
        <v>9</v>
      </c>
      <c r="AP141" s="618">
        <v>1</v>
      </c>
      <c r="AQ141" s="617" t="s">
        <v>9</v>
      </c>
      <c r="AR141" s="629">
        <v>2150</v>
      </c>
      <c r="AS141" s="643" t="s">
        <v>3288</v>
      </c>
      <c r="AT141" s="644" t="s">
        <v>3289</v>
      </c>
      <c r="AU141" s="617" t="s">
        <v>3287</v>
      </c>
      <c r="AV141" s="285">
        <v>1340</v>
      </c>
      <c r="AW141" s="237"/>
      <c r="AX141" s="286" t="s">
        <v>3274</v>
      </c>
      <c r="AY141" s="399"/>
      <c r="AZ141" s="394"/>
      <c r="BA141" s="394"/>
      <c r="BB141" s="628"/>
    </row>
    <row r="142" spans="1:54" s="302" customFormat="1" ht="24" customHeight="1">
      <c r="A142" s="648"/>
      <c r="B142" s="635"/>
      <c r="C142" s="637"/>
      <c r="D142" s="287" t="s">
        <v>3208</v>
      </c>
      <c r="E142" s="272"/>
      <c r="F142" s="288">
        <v>29980</v>
      </c>
      <c r="G142" s="289"/>
      <c r="H142" s="401" t="s">
        <v>3273</v>
      </c>
      <c r="I142" s="290">
        <v>280</v>
      </c>
      <c r="J142" s="291"/>
      <c r="K142" s="292" t="s">
        <v>8</v>
      </c>
      <c r="L142" s="617"/>
      <c r="M142" s="623"/>
      <c r="N142" s="617"/>
      <c r="O142" s="639"/>
      <c r="P142" s="401" t="s">
        <v>3286</v>
      </c>
      <c r="Q142" s="290">
        <v>7420</v>
      </c>
      <c r="R142" s="293">
        <v>70</v>
      </c>
      <c r="S142" s="294" t="s">
        <v>3273</v>
      </c>
      <c r="T142" s="295">
        <v>51950</v>
      </c>
      <c r="U142" s="282" t="s">
        <v>3273</v>
      </c>
      <c r="V142" s="296">
        <v>510</v>
      </c>
      <c r="W142" s="297" t="s">
        <v>3273</v>
      </c>
      <c r="X142" s="298">
        <v>44530</v>
      </c>
      <c r="Y142" s="297" t="s">
        <v>9</v>
      </c>
      <c r="Z142" s="296">
        <v>440</v>
      </c>
      <c r="AA142" s="617"/>
      <c r="AB142" s="642"/>
      <c r="AC142" s="617"/>
      <c r="AD142" s="647"/>
      <c r="AE142" s="617"/>
      <c r="AF142" s="632"/>
      <c r="AG142" s="617"/>
      <c r="AH142" s="621"/>
      <c r="AI142" s="617"/>
      <c r="AJ142" s="623"/>
      <c r="AK142" s="617"/>
      <c r="AL142" s="625"/>
      <c r="AM142" s="617"/>
      <c r="AN142" s="627"/>
      <c r="AO142" s="617"/>
      <c r="AP142" s="619"/>
      <c r="AQ142" s="617"/>
      <c r="AR142" s="630"/>
      <c r="AS142" s="643"/>
      <c r="AT142" s="645"/>
      <c r="AU142" s="617"/>
      <c r="AV142" s="299">
        <v>10</v>
      </c>
      <c r="AW142" s="237"/>
      <c r="AX142" s="303">
        <v>0.97</v>
      </c>
      <c r="AY142" s="399"/>
      <c r="AZ142" s="394"/>
      <c r="BA142" s="394"/>
      <c r="BB142" s="628"/>
    </row>
    <row r="143" spans="1:54" s="246" customFormat="1" ht="24" customHeight="1">
      <c r="A143" s="648" t="s">
        <v>3291</v>
      </c>
      <c r="B143" s="634" t="s">
        <v>3206</v>
      </c>
      <c r="C143" s="636" t="s">
        <v>7</v>
      </c>
      <c r="D143" s="271" t="s">
        <v>3207</v>
      </c>
      <c r="E143" s="272"/>
      <c r="F143" s="273">
        <v>105310</v>
      </c>
      <c r="G143" s="274">
        <v>112610</v>
      </c>
      <c r="H143" s="401" t="s">
        <v>3273</v>
      </c>
      <c r="I143" s="275">
        <v>1030</v>
      </c>
      <c r="J143" s="276">
        <v>1100</v>
      </c>
      <c r="K143" s="277" t="s">
        <v>8</v>
      </c>
      <c r="L143" s="617" t="s">
        <v>3273</v>
      </c>
      <c r="M143" s="622">
        <v>7060</v>
      </c>
      <c r="N143" s="617" t="s">
        <v>3273</v>
      </c>
      <c r="O143" s="638">
        <v>70</v>
      </c>
      <c r="P143" s="401" t="s">
        <v>3273</v>
      </c>
      <c r="Q143" s="278">
        <v>7300</v>
      </c>
      <c r="R143" s="279">
        <v>70</v>
      </c>
      <c r="S143" s="280"/>
      <c r="T143" s="281"/>
      <c r="U143" s="282"/>
      <c r="V143" s="283"/>
      <c r="W143" s="282"/>
      <c r="X143" s="281" t="s">
        <v>0</v>
      </c>
      <c r="Y143" s="282"/>
      <c r="Z143" s="284"/>
      <c r="AA143" s="633" t="s">
        <v>3273</v>
      </c>
      <c r="AB143" s="641">
        <v>5780</v>
      </c>
      <c r="AC143" s="617" t="s">
        <v>3286</v>
      </c>
      <c r="AD143" s="646">
        <v>50</v>
      </c>
      <c r="AE143" s="617" t="s">
        <v>9</v>
      </c>
      <c r="AF143" s="631">
        <v>29200</v>
      </c>
      <c r="AG143" s="617" t="s">
        <v>3286</v>
      </c>
      <c r="AH143" s="620">
        <v>290</v>
      </c>
      <c r="AI143" s="617" t="s">
        <v>9</v>
      </c>
      <c r="AJ143" s="622">
        <v>3640</v>
      </c>
      <c r="AK143" s="617" t="s">
        <v>3273</v>
      </c>
      <c r="AL143" s="624">
        <v>30</v>
      </c>
      <c r="AM143" s="617" t="s">
        <v>9</v>
      </c>
      <c r="AN143" s="626">
        <v>1360</v>
      </c>
      <c r="AO143" s="617" t="s">
        <v>9</v>
      </c>
      <c r="AP143" s="618">
        <v>10</v>
      </c>
      <c r="AQ143" s="617" t="s">
        <v>9</v>
      </c>
      <c r="AR143" s="629">
        <v>27330</v>
      </c>
      <c r="AS143" s="643" t="s">
        <v>3288</v>
      </c>
      <c r="AT143" s="644" t="s">
        <v>3289</v>
      </c>
      <c r="AU143" s="617" t="s">
        <v>3275</v>
      </c>
      <c r="AV143" s="285">
        <v>29200</v>
      </c>
      <c r="AW143" s="241"/>
      <c r="AX143" s="286" t="s">
        <v>3274</v>
      </c>
      <c r="AY143" s="250"/>
      <c r="AZ143" s="394"/>
      <c r="BA143" s="394"/>
      <c r="BB143" s="628"/>
    </row>
    <row r="144" spans="1:54" s="246" customFormat="1" ht="24" customHeight="1">
      <c r="A144" s="648"/>
      <c r="B144" s="635"/>
      <c r="C144" s="640"/>
      <c r="D144" s="287" t="s">
        <v>3208</v>
      </c>
      <c r="E144" s="272"/>
      <c r="F144" s="288">
        <v>112610</v>
      </c>
      <c r="G144" s="289"/>
      <c r="H144" s="401" t="s">
        <v>3273</v>
      </c>
      <c r="I144" s="290">
        <v>1100</v>
      </c>
      <c r="J144" s="291"/>
      <c r="K144" s="292" t="s">
        <v>8</v>
      </c>
      <c r="L144" s="617"/>
      <c r="M144" s="623"/>
      <c r="N144" s="617"/>
      <c r="O144" s="639"/>
      <c r="P144" s="401" t="s">
        <v>3273</v>
      </c>
      <c r="Q144" s="290">
        <v>7300</v>
      </c>
      <c r="R144" s="293">
        <v>70</v>
      </c>
      <c r="S144" s="294" t="s">
        <v>3286</v>
      </c>
      <c r="T144" s="295">
        <v>51110</v>
      </c>
      <c r="U144" s="282" t="s">
        <v>3273</v>
      </c>
      <c r="V144" s="296">
        <v>510</v>
      </c>
      <c r="W144" s="297" t="s">
        <v>3286</v>
      </c>
      <c r="X144" s="298">
        <v>43810</v>
      </c>
      <c r="Y144" s="297" t="s">
        <v>9</v>
      </c>
      <c r="Z144" s="296">
        <v>430</v>
      </c>
      <c r="AA144" s="617"/>
      <c r="AB144" s="642"/>
      <c r="AC144" s="617"/>
      <c r="AD144" s="647"/>
      <c r="AE144" s="617"/>
      <c r="AF144" s="632"/>
      <c r="AG144" s="617"/>
      <c r="AH144" s="621"/>
      <c r="AI144" s="617"/>
      <c r="AJ144" s="623"/>
      <c r="AK144" s="617"/>
      <c r="AL144" s="625"/>
      <c r="AM144" s="617"/>
      <c r="AN144" s="627"/>
      <c r="AO144" s="617"/>
      <c r="AP144" s="619"/>
      <c r="AQ144" s="617"/>
      <c r="AR144" s="630"/>
      <c r="AS144" s="643"/>
      <c r="AT144" s="645"/>
      <c r="AU144" s="617"/>
      <c r="AV144" s="299">
        <v>290</v>
      </c>
      <c r="AW144" s="241"/>
      <c r="AX144" s="300">
        <v>0.63</v>
      </c>
      <c r="AY144" s="250"/>
      <c r="AZ144" s="394"/>
      <c r="BA144" s="394"/>
      <c r="BB144" s="628"/>
    </row>
    <row r="145" spans="1:54" s="246" customFormat="1" ht="24" customHeight="1">
      <c r="A145" s="648"/>
      <c r="B145" s="634" t="s">
        <v>3209</v>
      </c>
      <c r="C145" s="636" t="s">
        <v>7</v>
      </c>
      <c r="D145" s="271" t="s">
        <v>3207</v>
      </c>
      <c r="E145" s="272"/>
      <c r="F145" s="273">
        <v>64930</v>
      </c>
      <c r="G145" s="274">
        <v>72230</v>
      </c>
      <c r="H145" s="401" t="s">
        <v>3273</v>
      </c>
      <c r="I145" s="275">
        <v>630</v>
      </c>
      <c r="J145" s="276">
        <v>700</v>
      </c>
      <c r="K145" s="277" t="s">
        <v>8</v>
      </c>
      <c r="L145" s="617" t="s">
        <v>3273</v>
      </c>
      <c r="M145" s="622">
        <v>4230</v>
      </c>
      <c r="N145" s="617" t="s">
        <v>3273</v>
      </c>
      <c r="O145" s="638">
        <v>40</v>
      </c>
      <c r="P145" s="401" t="s">
        <v>3273</v>
      </c>
      <c r="Q145" s="278">
        <v>7300</v>
      </c>
      <c r="R145" s="279">
        <v>70</v>
      </c>
      <c r="S145" s="280"/>
      <c r="T145" s="281"/>
      <c r="U145" s="282"/>
      <c r="V145" s="283"/>
      <c r="W145" s="282"/>
      <c r="X145" s="281" t="s">
        <v>0</v>
      </c>
      <c r="Y145" s="282"/>
      <c r="Z145" s="284"/>
      <c r="AA145" s="633" t="s">
        <v>3273</v>
      </c>
      <c r="AB145" s="641">
        <v>3470</v>
      </c>
      <c r="AC145" s="617" t="s">
        <v>3273</v>
      </c>
      <c r="AD145" s="646">
        <v>30</v>
      </c>
      <c r="AE145" s="617" t="s">
        <v>9</v>
      </c>
      <c r="AF145" s="631">
        <v>17520</v>
      </c>
      <c r="AG145" s="617" t="s">
        <v>3286</v>
      </c>
      <c r="AH145" s="620">
        <v>170</v>
      </c>
      <c r="AI145" s="617" t="s">
        <v>9</v>
      </c>
      <c r="AJ145" s="622">
        <v>2490</v>
      </c>
      <c r="AK145" s="617" t="s">
        <v>3273</v>
      </c>
      <c r="AL145" s="624">
        <v>20</v>
      </c>
      <c r="AM145" s="617" t="s">
        <v>9</v>
      </c>
      <c r="AN145" s="626">
        <v>810</v>
      </c>
      <c r="AO145" s="617" t="s">
        <v>9</v>
      </c>
      <c r="AP145" s="618">
        <v>8</v>
      </c>
      <c r="AQ145" s="617" t="s">
        <v>9</v>
      </c>
      <c r="AR145" s="629">
        <v>16800</v>
      </c>
      <c r="AS145" s="643" t="s">
        <v>3277</v>
      </c>
      <c r="AT145" s="644" t="s">
        <v>3276</v>
      </c>
      <c r="AU145" s="617" t="s">
        <v>3275</v>
      </c>
      <c r="AV145" s="285">
        <v>17520</v>
      </c>
      <c r="AW145" s="241"/>
      <c r="AX145" s="286" t="s">
        <v>3274</v>
      </c>
      <c r="AY145" s="250"/>
      <c r="AZ145" s="394"/>
      <c r="BA145" s="394"/>
      <c r="BB145" s="628"/>
    </row>
    <row r="146" spans="1:54" s="246" customFormat="1" ht="24" customHeight="1">
      <c r="A146" s="648"/>
      <c r="B146" s="635"/>
      <c r="C146" s="640"/>
      <c r="D146" s="287" t="s">
        <v>3208</v>
      </c>
      <c r="E146" s="272"/>
      <c r="F146" s="288">
        <v>72230</v>
      </c>
      <c r="G146" s="289"/>
      <c r="H146" s="401" t="s">
        <v>3273</v>
      </c>
      <c r="I146" s="290">
        <v>700</v>
      </c>
      <c r="J146" s="291"/>
      <c r="K146" s="292" t="s">
        <v>8</v>
      </c>
      <c r="L146" s="617"/>
      <c r="M146" s="623"/>
      <c r="N146" s="617"/>
      <c r="O146" s="639"/>
      <c r="P146" s="401" t="s">
        <v>3273</v>
      </c>
      <c r="Q146" s="290">
        <v>7300</v>
      </c>
      <c r="R146" s="293">
        <v>70</v>
      </c>
      <c r="S146" s="294" t="s">
        <v>3273</v>
      </c>
      <c r="T146" s="295">
        <v>51110</v>
      </c>
      <c r="U146" s="282" t="s">
        <v>3273</v>
      </c>
      <c r="V146" s="296">
        <v>510</v>
      </c>
      <c r="W146" s="297" t="s">
        <v>3273</v>
      </c>
      <c r="X146" s="298">
        <v>43810</v>
      </c>
      <c r="Y146" s="297" t="s">
        <v>9</v>
      </c>
      <c r="Z146" s="296">
        <v>430</v>
      </c>
      <c r="AA146" s="617"/>
      <c r="AB146" s="642"/>
      <c r="AC146" s="617"/>
      <c r="AD146" s="647"/>
      <c r="AE146" s="617"/>
      <c r="AF146" s="632"/>
      <c r="AG146" s="617"/>
      <c r="AH146" s="621"/>
      <c r="AI146" s="617"/>
      <c r="AJ146" s="623"/>
      <c r="AK146" s="617"/>
      <c r="AL146" s="625"/>
      <c r="AM146" s="617"/>
      <c r="AN146" s="627"/>
      <c r="AO146" s="617"/>
      <c r="AP146" s="619"/>
      <c r="AQ146" s="617"/>
      <c r="AR146" s="630"/>
      <c r="AS146" s="643"/>
      <c r="AT146" s="645"/>
      <c r="AU146" s="617"/>
      <c r="AV146" s="299">
        <v>170</v>
      </c>
      <c r="AW146" s="241"/>
      <c r="AX146" s="300">
        <v>0.75</v>
      </c>
      <c r="AY146" s="250"/>
      <c r="AZ146" s="394"/>
      <c r="BA146" s="394"/>
      <c r="BB146" s="628"/>
    </row>
    <row r="147" spans="1:54" s="246" customFormat="1" ht="24" customHeight="1">
      <c r="A147" s="648"/>
      <c r="B147" s="634" t="s">
        <v>3210</v>
      </c>
      <c r="C147" s="636" t="s">
        <v>7</v>
      </c>
      <c r="D147" s="271" t="s">
        <v>3207</v>
      </c>
      <c r="E147" s="272"/>
      <c r="F147" s="273">
        <v>47630</v>
      </c>
      <c r="G147" s="274">
        <v>54930</v>
      </c>
      <c r="H147" s="401" t="s">
        <v>3273</v>
      </c>
      <c r="I147" s="275">
        <v>450</v>
      </c>
      <c r="J147" s="276">
        <v>530</v>
      </c>
      <c r="K147" s="277" t="s">
        <v>8</v>
      </c>
      <c r="L147" s="617" t="s">
        <v>3273</v>
      </c>
      <c r="M147" s="622">
        <v>3020</v>
      </c>
      <c r="N147" s="617" t="s">
        <v>3273</v>
      </c>
      <c r="O147" s="638">
        <v>30</v>
      </c>
      <c r="P147" s="401" t="s">
        <v>3273</v>
      </c>
      <c r="Q147" s="278">
        <v>7300</v>
      </c>
      <c r="R147" s="279">
        <v>70</v>
      </c>
      <c r="S147" s="280"/>
      <c r="T147" s="281"/>
      <c r="U147" s="282"/>
      <c r="V147" s="283"/>
      <c r="W147" s="282"/>
      <c r="X147" s="281" t="s">
        <v>0</v>
      </c>
      <c r="Y147" s="282"/>
      <c r="Z147" s="284"/>
      <c r="AA147" s="633" t="s">
        <v>3273</v>
      </c>
      <c r="AB147" s="641">
        <v>1920</v>
      </c>
      <c r="AC147" s="617" t="s">
        <v>3273</v>
      </c>
      <c r="AD147" s="646">
        <v>20</v>
      </c>
      <c r="AE147" s="617" t="s">
        <v>9</v>
      </c>
      <c r="AF147" s="631">
        <v>12510</v>
      </c>
      <c r="AG147" s="617" t="s">
        <v>3286</v>
      </c>
      <c r="AH147" s="620">
        <v>120</v>
      </c>
      <c r="AI147" s="617" t="s">
        <v>9</v>
      </c>
      <c r="AJ147" s="622">
        <v>2000</v>
      </c>
      <c r="AK147" s="617" t="s">
        <v>3273</v>
      </c>
      <c r="AL147" s="624">
        <v>20</v>
      </c>
      <c r="AM147" s="617" t="s">
        <v>9</v>
      </c>
      <c r="AN147" s="626">
        <v>580</v>
      </c>
      <c r="AO147" s="617" t="s">
        <v>9</v>
      </c>
      <c r="AP147" s="618">
        <v>5</v>
      </c>
      <c r="AQ147" s="617" t="s">
        <v>9</v>
      </c>
      <c r="AR147" s="629">
        <v>12280</v>
      </c>
      <c r="AS147" s="643" t="s">
        <v>3277</v>
      </c>
      <c r="AT147" s="644" t="s">
        <v>3276</v>
      </c>
      <c r="AU147" s="617" t="s">
        <v>3275</v>
      </c>
      <c r="AV147" s="285">
        <v>12510</v>
      </c>
      <c r="AW147" s="241"/>
      <c r="AX147" s="286" t="s">
        <v>3274</v>
      </c>
      <c r="AY147" s="250"/>
      <c r="AZ147" s="394"/>
      <c r="BA147" s="394"/>
      <c r="BB147" s="628"/>
    </row>
    <row r="148" spans="1:54" s="246" customFormat="1" ht="24" customHeight="1">
      <c r="A148" s="648"/>
      <c r="B148" s="635"/>
      <c r="C148" s="640"/>
      <c r="D148" s="287" t="s">
        <v>3208</v>
      </c>
      <c r="E148" s="272"/>
      <c r="F148" s="288">
        <v>54930</v>
      </c>
      <c r="G148" s="289"/>
      <c r="H148" s="401" t="s">
        <v>3286</v>
      </c>
      <c r="I148" s="290">
        <v>530</v>
      </c>
      <c r="J148" s="291"/>
      <c r="K148" s="292" t="s">
        <v>8</v>
      </c>
      <c r="L148" s="617"/>
      <c r="M148" s="623"/>
      <c r="N148" s="617"/>
      <c r="O148" s="639"/>
      <c r="P148" s="401" t="s">
        <v>3273</v>
      </c>
      <c r="Q148" s="290">
        <v>7300</v>
      </c>
      <c r="R148" s="293">
        <v>70</v>
      </c>
      <c r="S148" s="294" t="s">
        <v>3286</v>
      </c>
      <c r="T148" s="295">
        <v>51110</v>
      </c>
      <c r="U148" s="282" t="s">
        <v>3273</v>
      </c>
      <c r="V148" s="296">
        <v>510</v>
      </c>
      <c r="W148" s="297" t="s">
        <v>3273</v>
      </c>
      <c r="X148" s="298">
        <v>43810</v>
      </c>
      <c r="Y148" s="297" t="s">
        <v>9</v>
      </c>
      <c r="Z148" s="296">
        <v>430</v>
      </c>
      <c r="AA148" s="617"/>
      <c r="AB148" s="642"/>
      <c r="AC148" s="617"/>
      <c r="AD148" s="647"/>
      <c r="AE148" s="617"/>
      <c r="AF148" s="632"/>
      <c r="AG148" s="617"/>
      <c r="AH148" s="621"/>
      <c r="AI148" s="617"/>
      <c r="AJ148" s="623"/>
      <c r="AK148" s="617"/>
      <c r="AL148" s="625"/>
      <c r="AM148" s="617"/>
      <c r="AN148" s="627"/>
      <c r="AO148" s="617"/>
      <c r="AP148" s="619"/>
      <c r="AQ148" s="617"/>
      <c r="AR148" s="630"/>
      <c r="AS148" s="643"/>
      <c r="AT148" s="645"/>
      <c r="AU148" s="617"/>
      <c r="AV148" s="299">
        <v>120</v>
      </c>
      <c r="AW148" s="241"/>
      <c r="AX148" s="300">
        <v>0.96</v>
      </c>
      <c r="AY148" s="250"/>
      <c r="AZ148" s="394"/>
      <c r="BA148" s="394"/>
      <c r="BB148" s="628"/>
    </row>
    <row r="149" spans="1:54" s="246" customFormat="1" ht="24" customHeight="1">
      <c r="A149" s="648"/>
      <c r="B149" s="634" t="s">
        <v>3211</v>
      </c>
      <c r="C149" s="636" t="s">
        <v>7</v>
      </c>
      <c r="D149" s="271" t="s">
        <v>3207</v>
      </c>
      <c r="E149" s="272"/>
      <c r="F149" s="273">
        <v>47810</v>
      </c>
      <c r="G149" s="274">
        <v>55110</v>
      </c>
      <c r="H149" s="401" t="s">
        <v>3273</v>
      </c>
      <c r="I149" s="275">
        <v>460</v>
      </c>
      <c r="J149" s="276">
        <v>530</v>
      </c>
      <c r="K149" s="277" t="s">
        <v>8</v>
      </c>
      <c r="L149" s="617" t="s">
        <v>3273</v>
      </c>
      <c r="M149" s="622">
        <v>2350</v>
      </c>
      <c r="N149" s="617" t="s">
        <v>3273</v>
      </c>
      <c r="O149" s="638">
        <v>20</v>
      </c>
      <c r="P149" s="401" t="s">
        <v>3273</v>
      </c>
      <c r="Q149" s="278">
        <v>7300</v>
      </c>
      <c r="R149" s="279">
        <v>70</v>
      </c>
      <c r="S149" s="280"/>
      <c r="T149" s="281"/>
      <c r="U149" s="282"/>
      <c r="V149" s="283"/>
      <c r="W149" s="282"/>
      <c r="X149" s="281" t="s">
        <v>0</v>
      </c>
      <c r="Y149" s="282"/>
      <c r="Z149" s="284"/>
      <c r="AA149" s="633" t="s">
        <v>3273</v>
      </c>
      <c r="AB149" s="641" t="s">
        <v>26</v>
      </c>
      <c r="AC149" s="617" t="s">
        <v>3273</v>
      </c>
      <c r="AD149" s="646" t="s">
        <v>26</v>
      </c>
      <c r="AE149" s="617" t="s">
        <v>9</v>
      </c>
      <c r="AF149" s="631">
        <v>9730</v>
      </c>
      <c r="AG149" s="617" t="s">
        <v>3286</v>
      </c>
      <c r="AH149" s="620">
        <v>90</v>
      </c>
      <c r="AI149" s="617" t="s">
        <v>9</v>
      </c>
      <c r="AJ149" s="622">
        <v>1730</v>
      </c>
      <c r="AK149" s="617" t="s">
        <v>3273</v>
      </c>
      <c r="AL149" s="624">
        <v>10</v>
      </c>
      <c r="AM149" s="617" t="s">
        <v>9</v>
      </c>
      <c r="AN149" s="626">
        <v>450</v>
      </c>
      <c r="AO149" s="617" t="s">
        <v>9</v>
      </c>
      <c r="AP149" s="618">
        <v>4</v>
      </c>
      <c r="AQ149" s="617" t="s">
        <v>9</v>
      </c>
      <c r="AR149" s="629">
        <v>9770</v>
      </c>
      <c r="AS149" s="643" t="s">
        <v>3277</v>
      </c>
      <c r="AT149" s="644" t="s">
        <v>3276</v>
      </c>
      <c r="AU149" s="617" t="s">
        <v>3275</v>
      </c>
      <c r="AV149" s="285">
        <v>9730</v>
      </c>
      <c r="AW149" s="241"/>
      <c r="AX149" s="286" t="s">
        <v>3274</v>
      </c>
      <c r="AY149" s="250"/>
      <c r="AZ149" s="394"/>
      <c r="BA149" s="394"/>
      <c r="BB149" s="628"/>
    </row>
    <row r="150" spans="1:54" s="246" customFormat="1" ht="24" customHeight="1">
      <c r="A150" s="648"/>
      <c r="B150" s="635"/>
      <c r="C150" s="640"/>
      <c r="D150" s="287" t="s">
        <v>3208</v>
      </c>
      <c r="E150" s="272"/>
      <c r="F150" s="288">
        <v>55110</v>
      </c>
      <c r="G150" s="289"/>
      <c r="H150" s="401" t="s">
        <v>3273</v>
      </c>
      <c r="I150" s="290">
        <v>530</v>
      </c>
      <c r="J150" s="291"/>
      <c r="K150" s="292" t="s">
        <v>8</v>
      </c>
      <c r="L150" s="617"/>
      <c r="M150" s="623"/>
      <c r="N150" s="617"/>
      <c r="O150" s="639"/>
      <c r="P150" s="401" t="s">
        <v>3273</v>
      </c>
      <c r="Q150" s="290">
        <v>7300</v>
      </c>
      <c r="R150" s="293">
        <v>70</v>
      </c>
      <c r="S150" s="294" t="s">
        <v>3273</v>
      </c>
      <c r="T150" s="295">
        <v>51110</v>
      </c>
      <c r="U150" s="282" t="s">
        <v>3273</v>
      </c>
      <c r="V150" s="296">
        <v>510</v>
      </c>
      <c r="W150" s="297" t="s">
        <v>3286</v>
      </c>
      <c r="X150" s="298">
        <v>43810</v>
      </c>
      <c r="Y150" s="297" t="s">
        <v>9</v>
      </c>
      <c r="Z150" s="296">
        <v>430</v>
      </c>
      <c r="AA150" s="617"/>
      <c r="AB150" s="642"/>
      <c r="AC150" s="617"/>
      <c r="AD150" s="647"/>
      <c r="AE150" s="617"/>
      <c r="AF150" s="632"/>
      <c r="AG150" s="617"/>
      <c r="AH150" s="621"/>
      <c r="AI150" s="617"/>
      <c r="AJ150" s="623"/>
      <c r="AK150" s="617"/>
      <c r="AL150" s="625"/>
      <c r="AM150" s="617"/>
      <c r="AN150" s="627"/>
      <c r="AO150" s="617"/>
      <c r="AP150" s="619"/>
      <c r="AQ150" s="617"/>
      <c r="AR150" s="630"/>
      <c r="AS150" s="643"/>
      <c r="AT150" s="645"/>
      <c r="AU150" s="617"/>
      <c r="AV150" s="299">
        <v>90</v>
      </c>
      <c r="AW150" s="241"/>
      <c r="AX150" s="300">
        <v>0.98</v>
      </c>
      <c r="AY150" s="250"/>
      <c r="AZ150" s="394"/>
      <c r="BA150" s="394"/>
      <c r="BB150" s="628"/>
    </row>
    <row r="151" spans="1:54" s="246" customFormat="1" ht="24" customHeight="1">
      <c r="A151" s="648"/>
      <c r="B151" s="634" t="s">
        <v>3212</v>
      </c>
      <c r="C151" s="636" t="s">
        <v>7</v>
      </c>
      <c r="D151" s="271" t="s">
        <v>3207</v>
      </c>
      <c r="E151" s="272"/>
      <c r="F151" s="273">
        <v>44220</v>
      </c>
      <c r="G151" s="274">
        <v>51520</v>
      </c>
      <c r="H151" s="401" t="s">
        <v>3286</v>
      </c>
      <c r="I151" s="275">
        <v>420</v>
      </c>
      <c r="J151" s="276">
        <v>490</v>
      </c>
      <c r="K151" s="277" t="s">
        <v>8</v>
      </c>
      <c r="L151" s="617" t="s">
        <v>3286</v>
      </c>
      <c r="M151" s="622">
        <v>1760</v>
      </c>
      <c r="N151" s="617" t="s">
        <v>3273</v>
      </c>
      <c r="O151" s="638">
        <v>10</v>
      </c>
      <c r="P151" s="401" t="s">
        <v>3273</v>
      </c>
      <c r="Q151" s="278">
        <v>7300</v>
      </c>
      <c r="R151" s="279">
        <v>70</v>
      </c>
      <c r="S151" s="280"/>
      <c r="T151" s="281"/>
      <c r="U151" s="282"/>
      <c r="V151" s="283"/>
      <c r="W151" s="282"/>
      <c r="X151" s="281" t="s">
        <v>0</v>
      </c>
      <c r="Y151" s="282"/>
      <c r="Z151" s="284"/>
      <c r="AA151" s="633" t="s">
        <v>3286</v>
      </c>
      <c r="AB151" s="641" t="s">
        <v>26</v>
      </c>
      <c r="AC151" s="617" t="s">
        <v>3273</v>
      </c>
      <c r="AD151" s="646" t="s">
        <v>26</v>
      </c>
      <c r="AE151" s="617" t="s">
        <v>9</v>
      </c>
      <c r="AF151" s="631">
        <v>7300</v>
      </c>
      <c r="AG151" s="617" t="s">
        <v>3273</v>
      </c>
      <c r="AH151" s="620">
        <v>70</v>
      </c>
      <c r="AI151" s="617" t="s">
        <v>9</v>
      </c>
      <c r="AJ151" s="622">
        <v>1300</v>
      </c>
      <c r="AK151" s="617" t="s">
        <v>3286</v>
      </c>
      <c r="AL151" s="624">
        <v>10</v>
      </c>
      <c r="AM151" s="617" t="s">
        <v>9</v>
      </c>
      <c r="AN151" s="626">
        <v>340</v>
      </c>
      <c r="AO151" s="617" t="s">
        <v>9</v>
      </c>
      <c r="AP151" s="618">
        <v>3</v>
      </c>
      <c r="AQ151" s="617" t="s">
        <v>9</v>
      </c>
      <c r="AR151" s="629">
        <v>7500</v>
      </c>
      <c r="AS151" s="643" t="s">
        <v>3277</v>
      </c>
      <c r="AT151" s="644" t="s">
        <v>3289</v>
      </c>
      <c r="AU151" s="617" t="s">
        <v>3275</v>
      </c>
      <c r="AV151" s="285">
        <v>7300</v>
      </c>
      <c r="AW151" s="241"/>
      <c r="AX151" s="286" t="s">
        <v>3274</v>
      </c>
      <c r="AY151" s="250"/>
      <c r="AZ151" s="394"/>
      <c r="BA151" s="394"/>
      <c r="BB151" s="628"/>
    </row>
    <row r="152" spans="1:54" s="246" customFormat="1" ht="24" customHeight="1">
      <c r="A152" s="648"/>
      <c r="B152" s="635"/>
      <c r="C152" s="640"/>
      <c r="D152" s="287" t="s">
        <v>3208</v>
      </c>
      <c r="E152" s="272"/>
      <c r="F152" s="288">
        <v>51520</v>
      </c>
      <c r="G152" s="289"/>
      <c r="H152" s="401" t="s">
        <v>3286</v>
      </c>
      <c r="I152" s="290">
        <v>490</v>
      </c>
      <c r="J152" s="291"/>
      <c r="K152" s="292" t="s">
        <v>8</v>
      </c>
      <c r="L152" s="617"/>
      <c r="M152" s="623"/>
      <c r="N152" s="617"/>
      <c r="O152" s="639"/>
      <c r="P152" s="401" t="s">
        <v>3273</v>
      </c>
      <c r="Q152" s="290">
        <v>7300</v>
      </c>
      <c r="R152" s="293">
        <v>70</v>
      </c>
      <c r="S152" s="294" t="s">
        <v>3286</v>
      </c>
      <c r="T152" s="295">
        <v>51110</v>
      </c>
      <c r="U152" s="282" t="s">
        <v>3286</v>
      </c>
      <c r="V152" s="296">
        <v>510</v>
      </c>
      <c r="W152" s="297" t="s">
        <v>3273</v>
      </c>
      <c r="X152" s="298">
        <v>43810</v>
      </c>
      <c r="Y152" s="297" t="s">
        <v>9</v>
      </c>
      <c r="Z152" s="296">
        <v>430</v>
      </c>
      <c r="AA152" s="617"/>
      <c r="AB152" s="642"/>
      <c r="AC152" s="617"/>
      <c r="AD152" s="647"/>
      <c r="AE152" s="617"/>
      <c r="AF152" s="632"/>
      <c r="AG152" s="617"/>
      <c r="AH152" s="621"/>
      <c r="AI152" s="617"/>
      <c r="AJ152" s="623"/>
      <c r="AK152" s="617"/>
      <c r="AL152" s="625"/>
      <c r="AM152" s="617"/>
      <c r="AN152" s="627"/>
      <c r="AO152" s="617"/>
      <c r="AP152" s="619"/>
      <c r="AQ152" s="617"/>
      <c r="AR152" s="630"/>
      <c r="AS152" s="643"/>
      <c r="AT152" s="645"/>
      <c r="AU152" s="617"/>
      <c r="AV152" s="299">
        <v>70</v>
      </c>
      <c r="AW152" s="241"/>
      <c r="AX152" s="300">
        <v>0.88</v>
      </c>
      <c r="AY152" s="250"/>
      <c r="AZ152" s="394"/>
      <c r="BA152" s="394"/>
      <c r="BB152" s="628"/>
    </row>
    <row r="153" spans="1:54" s="246" customFormat="1" ht="24" customHeight="1">
      <c r="A153" s="648"/>
      <c r="B153" s="634" t="s">
        <v>3213</v>
      </c>
      <c r="C153" s="636" t="s">
        <v>7</v>
      </c>
      <c r="D153" s="271" t="s">
        <v>3207</v>
      </c>
      <c r="E153" s="272"/>
      <c r="F153" s="273">
        <v>39200</v>
      </c>
      <c r="G153" s="274">
        <v>46500</v>
      </c>
      <c r="H153" s="401" t="s">
        <v>3286</v>
      </c>
      <c r="I153" s="275">
        <v>370</v>
      </c>
      <c r="J153" s="276">
        <v>440</v>
      </c>
      <c r="K153" s="277" t="s">
        <v>8</v>
      </c>
      <c r="L153" s="617" t="s">
        <v>3273</v>
      </c>
      <c r="M153" s="622">
        <v>1410</v>
      </c>
      <c r="N153" s="617" t="s">
        <v>3273</v>
      </c>
      <c r="O153" s="638">
        <v>10</v>
      </c>
      <c r="P153" s="401" t="s">
        <v>3273</v>
      </c>
      <c r="Q153" s="278">
        <v>7300</v>
      </c>
      <c r="R153" s="279">
        <v>70</v>
      </c>
      <c r="S153" s="280"/>
      <c r="T153" s="281"/>
      <c r="U153" s="282"/>
      <c r="V153" s="283"/>
      <c r="W153" s="282"/>
      <c r="X153" s="281" t="s">
        <v>0</v>
      </c>
      <c r="Y153" s="282"/>
      <c r="Z153" s="284"/>
      <c r="AA153" s="633" t="s">
        <v>3273</v>
      </c>
      <c r="AB153" s="641" t="s">
        <v>26</v>
      </c>
      <c r="AC153" s="617" t="s">
        <v>3273</v>
      </c>
      <c r="AD153" s="646" t="s">
        <v>26</v>
      </c>
      <c r="AE153" s="617" t="s">
        <v>9</v>
      </c>
      <c r="AF153" s="631">
        <v>5840</v>
      </c>
      <c r="AG153" s="617" t="s">
        <v>3273</v>
      </c>
      <c r="AH153" s="620">
        <v>50</v>
      </c>
      <c r="AI153" s="617" t="s">
        <v>9</v>
      </c>
      <c r="AJ153" s="622">
        <v>1040</v>
      </c>
      <c r="AK153" s="617" t="s">
        <v>3286</v>
      </c>
      <c r="AL153" s="624">
        <v>10</v>
      </c>
      <c r="AM153" s="617" t="s">
        <v>9</v>
      </c>
      <c r="AN153" s="626">
        <v>300</v>
      </c>
      <c r="AO153" s="617" t="s">
        <v>9</v>
      </c>
      <c r="AP153" s="618">
        <v>3</v>
      </c>
      <c r="AQ153" s="617" t="s">
        <v>9</v>
      </c>
      <c r="AR153" s="629">
        <v>6130</v>
      </c>
      <c r="AS153" s="643" t="s">
        <v>3277</v>
      </c>
      <c r="AT153" s="644" t="s">
        <v>3276</v>
      </c>
      <c r="AU153" s="617" t="s">
        <v>3275</v>
      </c>
      <c r="AV153" s="285">
        <v>5840</v>
      </c>
      <c r="AW153" s="241"/>
      <c r="AX153" s="286" t="s">
        <v>3274</v>
      </c>
      <c r="AY153" s="250"/>
      <c r="AZ153" s="394"/>
      <c r="BA153" s="394"/>
      <c r="BB153" s="628"/>
    </row>
    <row r="154" spans="1:54" s="246" customFormat="1" ht="24" customHeight="1">
      <c r="A154" s="648"/>
      <c r="B154" s="635"/>
      <c r="C154" s="640"/>
      <c r="D154" s="287" t="s">
        <v>3208</v>
      </c>
      <c r="E154" s="272"/>
      <c r="F154" s="288">
        <v>46500</v>
      </c>
      <c r="G154" s="289"/>
      <c r="H154" s="401" t="s">
        <v>3273</v>
      </c>
      <c r="I154" s="290">
        <v>440</v>
      </c>
      <c r="J154" s="291"/>
      <c r="K154" s="292" t="s">
        <v>8</v>
      </c>
      <c r="L154" s="617"/>
      <c r="M154" s="623"/>
      <c r="N154" s="617"/>
      <c r="O154" s="639"/>
      <c r="P154" s="401" t="s">
        <v>3286</v>
      </c>
      <c r="Q154" s="290">
        <v>7300</v>
      </c>
      <c r="R154" s="293">
        <v>70</v>
      </c>
      <c r="S154" s="294" t="s">
        <v>3273</v>
      </c>
      <c r="T154" s="295">
        <v>51110</v>
      </c>
      <c r="U154" s="282" t="s">
        <v>3273</v>
      </c>
      <c r="V154" s="296">
        <v>510</v>
      </c>
      <c r="W154" s="297" t="s">
        <v>3286</v>
      </c>
      <c r="X154" s="298">
        <v>43810</v>
      </c>
      <c r="Y154" s="297" t="s">
        <v>9</v>
      </c>
      <c r="Z154" s="296">
        <v>430</v>
      </c>
      <c r="AA154" s="617"/>
      <c r="AB154" s="642"/>
      <c r="AC154" s="617"/>
      <c r="AD154" s="647"/>
      <c r="AE154" s="617"/>
      <c r="AF154" s="632"/>
      <c r="AG154" s="617"/>
      <c r="AH154" s="621"/>
      <c r="AI154" s="617"/>
      <c r="AJ154" s="623"/>
      <c r="AK154" s="617"/>
      <c r="AL154" s="625"/>
      <c r="AM154" s="617"/>
      <c r="AN154" s="627"/>
      <c r="AO154" s="617"/>
      <c r="AP154" s="619"/>
      <c r="AQ154" s="617"/>
      <c r="AR154" s="630"/>
      <c r="AS154" s="643"/>
      <c r="AT154" s="645"/>
      <c r="AU154" s="617"/>
      <c r="AV154" s="299">
        <v>50</v>
      </c>
      <c r="AX154" s="300">
        <v>0.91</v>
      </c>
      <c r="AY154" s="301"/>
      <c r="AZ154" s="394"/>
      <c r="BA154" s="394"/>
      <c r="BB154" s="628"/>
    </row>
    <row r="155" spans="1:54" s="302" customFormat="1" ht="24" customHeight="1">
      <c r="A155" s="648"/>
      <c r="B155" s="634" t="s">
        <v>3214</v>
      </c>
      <c r="C155" s="636" t="s">
        <v>7</v>
      </c>
      <c r="D155" s="271" t="s">
        <v>3207</v>
      </c>
      <c r="E155" s="272"/>
      <c r="F155" s="273">
        <v>35820</v>
      </c>
      <c r="G155" s="274">
        <v>43120</v>
      </c>
      <c r="H155" s="401" t="s">
        <v>3273</v>
      </c>
      <c r="I155" s="275">
        <v>340</v>
      </c>
      <c r="J155" s="276">
        <v>410</v>
      </c>
      <c r="K155" s="277" t="s">
        <v>8</v>
      </c>
      <c r="L155" s="617" t="s">
        <v>3273</v>
      </c>
      <c r="M155" s="622">
        <v>1170</v>
      </c>
      <c r="N155" s="617" t="s">
        <v>3286</v>
      </c>
      <c r="O155" s="638">
        <v>10</v>
      </c>
      <c r="P155" s="401" t="s">
        <v>3286</v>
      </c>
      <c r="Q155" s="278">
        <v>7300</v>
      </c>
      <c r="R155" s="279">
        <v>70</v>
      </c>
      <c r="S155" s="280"/>
      <c r="T155" s="281"/>
      <c r="U155" s="282"/>
      <c r="V155" s="283"/>
      <c r="W155" s="282"/>
      <c r="X155" s="281" t="s">
        <v>0</v>
      </c>
      <c r="Y155" s="282"/>
      <c r="Z155" s="284"/>
      <c r="AA155" s="633" t="s">
        <v>3273</v>
      </c>
      <c r="AB155" s="641" t="s">
        <v>26</v>
      </c>
      <c r="AC155" s="617" t="s">
        <v>3273</v>
      </c>
      <c r="AD155" s="646" t="s">
        <v>26</v>
      </c>
      <c r="AE155" s="617" t="s">
        <v>9</v>
      </c>
      <c r="AF155" s="631">
        <v>4860</v>
      </c>
      <c r="AG155" s="617" t="s">
        <v>3273</v>
      </c>
      <c r="AH155" s="620">
        <v>40</v>
      </c>
      <c r="AI155" s="617" t="s">
        <v>9</v>
      </c>
      <c r="AJ155" s="622">
        <v>860</v>
      </c>
      <c r="AK155" s="617" t="s">
        <v>3273</v>
      </c>
      <c r="AL155" s="624">
        <v>8</v>
      </c>
      <c r="AM155" s="617" t="s">
        <v>9</v>
      </c>
      <c r="AN155" s="626">
        <v>270</v>
      </c>
      <c r="AO155" s="617" t="s">
        <v>9</v>
      </c>
      <c r="AP155" s="618">
        <v>2</v>
      </c>
      <c r="AQ155" s="617" t="s">
        <v>9</v>
      </c>
      <c r="AR155" s="629">
        <v>5220</v>
      </c>
      <c r="AS155" s="643" t="s">
        <v>3288</v>
      </c>
      <c r="AT155" s="644" t="s">
        <v>3276</v>
      </c>
      <c r="AU155" s="617" t="s">
        <v>3287</v>
      </c>
      <c r="AV155" s="285">
        <v>4860</v>
      </c>
      <c r="AW155" s="237"/>
      <c r="AX155" s="286" t="s">
        <v>3274</v>
      </c>
      <c r="AY155" s="399"/>
      <c r="AZ155" s="394"/>
      <c r="BA155" s="394"/>
      <c r="BB155" s="628"/>
    </row>
    <row r="156" spans="1:54" s="302" customFormat="1" ht="24" customHeight="1">
      <c r="A156" s="648"/>
      <c r="B156" s="635"/>
      <c r="C156" s="640"/>
      <c r="D156" s="287" t="s">
        <v>3208</v>
      </c>
      <c r="E156" s="272"/>
      <c r="F156" s="288">
        <v>43120</v>
      </c>
      <c r="G156" s="289"/>
      <c r="H156" s="401" t="s">
        <v>3273</v>
      </c>
      <c r="I156" s="290">
        <v>410</v>
      </c>
      <c r="J156" s="291"/>
      <c r="K156" s="292" t="s">
        <v>8</v>
      </c>
      <c r="L156" s="617"/>
      <c r="M156" s="623"/>
      <c r="N156" s="617"/>
      <c r="O156" s="639"/>
      <c r="P156" s="401" t="s">
        <v>3273</v>
      </c>
      <c r="Q156" s="290">
        <v>7300</v>
      </c>
      <c r="R156" s="293">
        <v>70</v>
      </c>
      <c r="S156" s="294" t="s">
        <v>3273</v>
      </c>
      <c r="T156" s="295">
        <v>51110</v>
      </c>
      <c r="U156" s="282" t="s">
        <v>3273</v>
      </c>
      <c r="V156" s="296">
        <v>510</v>
      </c>
      <c r="W156" s="297" t="s">
        <v>3273</v>
      </c>
      <c r="X156" s="298">
        <v>43810</v>
      </c>
      <c r="Y156" s="297" t="s">
        <v>9</v>
      </c>
      <c r="Z156" s="296">
        <v>430</v>
      </c>
      <c r="AA156" s="617"/>
      <c r="AB156" s="642"/>
      <c r="AC156" s="617"/>
      <c r="AD156" s="647"/>
      <c r="AE156" s="617"/>
      <c r="AF156" s="632"/>
      <c r="AG156" s="617"/>
      <c r="AH156" s="621"/>
      <c r="AI156" s="617"/>
      <c r="AJ156" s="623"/>
      <c r="AK156" s="617"/>
      <c r="AL156" s="625"/>
      <c r="AM156" s="617"/>
      <c r="AN156" s="627"/>
      <c r="AO156" s="617"/>
      <c r="AP156" s="619"/>
      <c r="AQ156" s="617"/>
      <c r="AR156" s="630"/>
      <c r="AS156" s="643"/>
      <c r="AT156" s="645"/>
      <c r="AU156" s="617"/>
      <c r="AV156" s="299">
        <v>40</v>
      </c>
      <c r="AW156" s="237"/>
      <c r="AX156" s="300">
        <v>0.88</v>
      </c>
      <c r="AY156" s="399"/>
      <c r="AZ156" s="394"/>
      <c r="BA156" s="394"/>
      <c r="BB156" s="628"/>
    </row>
    <row r="157" spans="1:54" s="302" customFormat="1" ht="24" customHeight="1">
      <c r="A157" s="648"/>
      <c r="B157" s="634" t="s">
        <v>3215</v>
      </c>
      <c r="C157" s="636" t="s">
        <v>7</v>
      </c>
      <c r="D157" s="271" t="s">
        <v>3207</v>
      </c>
      <c r="E157" s="272"/>
      <c r="F157" s="273">
        <v>33400</v>
      </c>
      <c r="G157" s="274">
        <v>40700</v>
      </c>
      <c r="H157" s="401" t="s">
        <v>3286</v>
      </c>
      <c r="I157" s="275">
        <v>310</v>
      </c>
      <c r="J157" s="276">
        <v>380</v>
      </c>
      <c r="K157" s="277" t="s">
        <v>8</v>
      </c>
      <c r="L157" s="617" t="s">
        <v>3286</v>
      </c>
      <c r="M157" s="622">
        <v>1000</v>
      </c>
      <c r="N157" s="617" t="s">
        <v>3286</v>
      </c>
      <c r="O157" s="638">
        <v>10</v>
      </c>
      <c r="P157" s="401" t="s">
        <v>3273</v>
      </c>
      <c r="Q157" s="278">
        <v>7300</v>
      </c>
      <c r="R157" s="279">
        <v>70</v>
      </c>
      <c r="S157" s="280"/>
      <c r="T157" s="281"/>
      <c r="U157" s="282"/>
      <c r="V157" s="283"/>
      <c r="W157" s="282"/>
      <c r="X157" s="281" t="s">
        <v>0</v>
      </c>
      <c r="Y157" s="282"/>
      <c r="Z157" s="284"/>
      <c r="AA157" s="633" t="s">
        <v>3273</v>
      </c>
      <c r="AB157" s="641" t="s">
        <v>26</v>
      </c>
      <c r="AC157" s="617" t="s">
        <v>3273</v>
      </c>
      <c r="AD157" s="646" t="s">
        <v>26</v>
      </c>
      <c r="AE157" s="617" t="s">
        <v>9</v>
      </c>
      <c r="AF157" s="631">
        <v>4170</v>
      </c>
      <c r="AG157" s="617" t="s">
        <v>3273</v>
      </c>
      <c r="AH157" s="620">
        <v>40</v>
      </c>
      <c r="AI157" s="617" t="s">
        <v>9</v>
      </c>
      <c r="AJ157" s="622">
        <v>740</v>
      </c>
      <c r="AK157" s="617" t="s">
        <v>3286</v>
      </c>
      <c r="AL157" s="624">
        <v>7</v>
      </c>
      <c r="AM157" s="617" t="s">
        <v>9</v>
      </c>
      <c r="AN157" s="626">
        <v>250</v>
      </c>
      <c r="AO157" s="617" t="s">
        <v>9</v>
      </c>
      <c r="AP157" s="618">
        <v>2</v>
      </c>
      <c r="AQ157" s="617" t="s">
        <v>9</v>
      </c>
      <c r="AR157" s="629">
        <v>4660</v>
      </c>
      <c r="AS157" s="643" t="s">
        <v>3277</v>
      </c>
      <c r="AT157" s="644" t="s">
        <v>3276</v>
      </c>
      <c r="AU157" s="617" t="s">
        <v>3275</v>
      </c>
      <c r="AV157" s="285">
        <v>4170</v>
      </c>
      <c r="AW157" s="237"/>
      <c r="AX157" s="286" t="s">
        <v>3274</v>
      </c>
      <c r="AY157" s="399"/>
      <c r="AZ157" s="394"/>
      <c r="BA157" s="394"/>
      <c r="BB157" s="628"/>
    </row>
    <row r="158" spans="1:54" s="302" customFormat="1" ht="24" customHeight="1">
      <c r="A158" s="648"/>
      <c r="B158" s="635"/>
      <c r="C158" s="640"/>
      <c r="D158" s="287" t="s">
        <v>3208</v>
      </c>
      <c r="E158" s="272"/>
      <c r="F158" s="288">
        <v>40700</v>
      </c>
      <c r="G158" s="289"/>
      <c r="H158" s="401" t="s">
        <v>3286</v>
      </c>
      <c r="I158" s="290">
        <v>380</v>
      </c>
      <c r="J158" s="291"/>
      <c r="K158" s="292" t="s">
        <v>8</v>
      </c>
      <c r="L158" s="617"/>
      <c r="M158" s="623"/>
      <c r="N158" s="617"/>
      <c r="O158" s="639"/>
      <c r="P158" s="401" t="s">
        <v>3286</v>
      </c>
      <c r="Q158" s="290">
        <v>7300</v>
      </c>
      <c r="R158" s="293">
        <v>70</v>
      </c>
      <c r="S158" s="294" t="s">
        <v>3273</v>
      </c>
      <c r="T158" s="295">
        <v>51110</v>
      </c>
      <c r="U158" s="282" t="s">
        <v>3273</v>
      </c>
      <c r="V158" s="296">
        <v>510</v>
      </c>
      <c r="W158" s="297" t="s">
        <v>3273</v>
      </c>
      <c r="X158" s="298">
        <v>43810</v>
      </c>
      <c r="Y158" s="297" t="s">
        <v>9</v>
      </c>
      <c r="Z158" s="296">
        <v>430</v>
      </c>
      <c r="AA158" s="617"/>
      <c r="AB158" s="642"/>
      <c r="AC158" s="617"/>
      <c r="AD158" s="647"/>
      <c r="AE158" s="617"/>
      <c r="AF158" s="632"/>
      <c r="AG158" s="617"/>
      <c r="AH158" s="621"/>
      <c r="AI158" s="617"/>
      <c r="AJ158" s="623"/>
      <c r="AK158" s="617"/>
      <c r="AL158" s="625"/>
      <c r="AM158" s="617"/>
      <c r="AN158" s="627"/>
      <c r="AO158" s="617"/>
      <c r="AP158" s="619"/>
      <c r="AQ158" s="617"/>
      <c r="AR158" s="630"/>
      <c r="AS158" s="643"/>
      <c r="AT158" s="645"/>
      <c r="AU158" s="617"/>
      <c r="AV158" s="299">
        <v>40</v>
      </c>
      <c r="AW158" s="237"/>
      <c r="AX158" s="300">
        <v>0.9</v>
      </c>
      <c r="AY158" s="399"/>
      <c r="AZ158" s="394"/>
      <c r="BA158" s="394"/>
      <c r="BB158" s="628"/>
    </row>
    <row r="159" spans="1:54" s="302" customFormat="1" ht="24" customHeight="1">
      <c r="A159" s="648"/>
      <c r="B159" s="634" t="s">
        <v>3216</v>
      </c>
      <c r="C159" s="636" t="s">
        <v>7</v>
      </c>
      <c r="D159" s="271" t="s">
        <v>3207</v>
      </c>
      <c r="E159" s="272"/>
      <c r="F159" s="273">
        <v>31620</v>
      </c>
      <c r="G159" s="274">
        <v>38920</v>
      </c>
      <c r="H159" s="401" t="s">
        <v>3273</v>
      </c>
      <c r="I159" s="275">
        <v>290</v>
      </c>
      <c r="J159" s="276">
        <v>370</v>
      </c>
      <c r="K159" s="277" t="s">
        <v>8</v>
      </c>
      <c r="L159" s="617" t="s">
        <v>3273</v>
      </c>
      <c r="M159" s="622">
        <v>880</v>
      </c>
      <c r="N159" s="617" t="s">
        <v>3273</v>
      </c>
      <c r="O159" s="638">
        <v>8</v>
      </c>
      <c r="P159" s="401" t="s">
        <v>3273</v>
      </c>
      <c r="Q159" s="278">
        <v>7300</v>
      </c>
      <c r="R159" s="279">
        <v>70</v>
      </c>
      <c r="S159" s="280"/>
      <c r="T159" s="281"/>
      <c r="U159" s="282"/>
      <c r="V159" s="283"/>
      <c r="W159" s="282"/>
      <c r="X159" s="281" t="s">
        <v>0</v>
      </c>
      <c r="Y159" s="282"/>
      <c r="Z159" s="284"/>
      <c r="AA159" s="633" t="s">
        <v>3286</v>
      </c>
      <c r="AB159" s="641" t="s">
        <v>26</v>
      </c>
      <c r="AC159" s="617" t="s">
        <v>3273</v>
      </c>
      <c r="AD159" s="646" t="s">
        <v>26</v>
      </c>
      <c r="AE159" s="617" t="s">
        <v>9</v>
      </c>
      <c r="AF159" s="631">
        <v>3650</v>
      </c>
      <c r="AG159" s="617" t="s">
        <v>3286</v>
      </c>
      <c r="AH159" s="620">
        <v>30</v>
      </c>
      <c r="AI159" s="617" t="s">
        <v>9</v>
      </c>
      <c r="AJ159" s="622">
        <v>650</v>
      </c>
      <c r="AK159" s="617" t="s">
        <v>3273</v>
      </c>
      <c r="AL159" s="624">
        <v>6</v>
      </c>
      <c r="AM159" s="617" t="s">
        <v>9</v>
      </c>
      <c r="AN159" s="626">
        <v>230</v>
      </c>
      <c r="AO159" s="617" t="s">
        <v>9</v>
      </c>
      <c r="AP159" s="618">
        <v>2</v>
      </c>
      <c r="AQ159" s="617" t="s">
        <v>9</v>
      </c>
      <c r="AR159" s="629">
        <v>4250</v>
      </c>
      <c r="AS159" s="643" t="s">
        <v>3288</v>
      </c>
      <c r="AT159" s="644" t="s">
        <v>3276</v>
      </c>
      <c r="AU159" s="617" t="s">
        <v>3275</v>
      </c>
      <c r="AV159" s="285">
        <v>3650</v>
      </c>
      <c r="AW159" s="237"/>
      <c r="AX159" s="286" t="s">
        <v>3274</v>
      </c>
      <c r="AY159" s="399"/>
      <c r="AZ159" s="394"/>
      <c r="BA159" s="394"/>
      <c r="BB159" s="628"/>
    </row>
    <row r="160" spans="1:54" s="302" customFormat="1" ht="24" customHeight="1">
      <c r="A160" s="648"/>
      <c r="B160" s="635"/>
      <c r="C160" s="640"/>
      <c r="D160" s="287" t="s">
        <v>3208</v>
      </c>
      <c r="E160" s="272"/>
      <c r="F160" s="288">
        <v>38920</v>
      </c>
      <c r="G160" s="289"/>
      <c r="H160" s="401" t="s">
        <v>3286</v>
      </c>
      <c r="I160" s="290">
        <v>370</v>
      </c>
      <c r="J160" s="291"/>
      <c r="K160" s="292" t="s">
        <v>8</v>
      </c>
      <c r="L160" s="617"/>
      <c r="M160" s="623"/>
      <c r="N160" s="617"/>
      <c r="O160" s="639"/>
      <c r="P160" s="401" t="s">
        <v>3273</v>
      </c>
      <c r="Q160" s="290">
        <v>7300</v>
      </c>
      <c r="R160" s="293">
        <v>70</v>
      </c>
      <c r="S160" s="294" t="s">
        <v>3273</v>
      </c>
      <c r="T160" s="295">
        <v>51110</v>
      </c>
      <c r="U160" s="282" t="s">
        <v>3273</v>
      </c>
      <c r="V160" s="296">
        <v>510</v>
      </c>
      <c r="W160" s="297" t="s">
        <v>3286</v>
      </c>
      <c r="X160" s="298">
        <v>43810</v>
      </c>
      <c r="Y160" s="297" t="s">
        <v>9</v>
      </c>
      <c r="Z160" s="296">
        <v>430</v>
      </c>
      <c r="AA160" s="617"/>
      <c r="AB160" s="642"/>
      <c r="AC160" s="617"/>
      <c r="AD160" s="647"/>
      <c r="AE160" s="617"/>
      <c r="AF160" s="632"/>
      <c r="AG160" s="617"/>
      <c r="AH160" s="621"/>
      <c r="AI160" s="617"/>
      <c r="AJ160" s="623"/>
      <c r="AK160" s="617"/>
      <c r="AL160" s="625"/>
      <c r="AM160" s="617"/>
      <c r="AN160" s="627"/>
      <c r="AO160" s="617"/>
      <c r="AP160" s="619"/>
      <c r="AQ160" s="617"/>
      <c r="AR160" s="630"/>
      <c r="AS160" s="643"/>
      <c r="AT160" s="645"/>
      <c r="AU160" s="617"/>
      <c r="AV160" s="299">
        <v>30</v>
      </c>
      <c r="AW160" s="237"/>
      <c r="AX160" s="300">
        <v>0.92</v>
      </c>
      <c r="AY160" s="399"/>
      <c r="AZ160" s="394"/>
      <c r="BA160" s="394"/>
      <c r="BB160" s="628"/>
    </row>
    <row r="161" spans="1:54" s="302" customFormat="1" ht="24" customHeight="1">
      <c r="A161" s="648"/>
      <c r="B161" s="634" t="s">
        <v>3217</v>
      </c>
      <c r="C161" s="636" t="s">
        <v>7</v>
      </c>
      <c r="D161" s="271" t="s">
        <v>3207</v>
      </c>
      <c r="E161" s="272"/>
      <c r="F161" s="273">
        <v>30200</v>
      </c>
      <c r="G161" s="274">
        <v>37500</v>
      </c>
      <c r="H161" s="401" t="s">
        <v>3273</v>
      </c>
      <c r="I161" s="275">
        <v>280</v>
      </c>
      <c r="J161" s="276">
        <v>350</v>
      </c>
      <c r="K161" s="277" t="s">
        <v>8</v>
      </c>
      <c r="L161" s="617" t="s">
        <v>3273</v>
      </c>
      <c r="M161" s="622">
        <v>780</v>
      </c>
      <c r="N161" s="617" t="s">
        <v>3273</v>
      </c>
      <c r="O161" s="638">
        <v>7</v>
      </c>
      <c r="P161" s="401" t="s">
        <v>3273</v>
      </c>
      <c r="Q161" s="278">
        <v>7300</v>
      </c>
      <c r="R161" s="279">
        <v>70</v>
      </c>
      <c r="S161" s="280"/>
      <c r="T161" s="281"/>
      <c r="U161" s="282"/>
      <c r="V161" s="283"/>
      <c r="W161" s="282"/>
      <c r="X161" s="281" t="s">
        <v>0</v>
      </c>
      <c r="Y161" s="282"/>
      <c r="Z161" s="284"/>
      <c r="AA161" s="633" t="s">
        <v>3273</v>
      </c>
      <c r="AB161" s="641">
        <v>640</v>
      </c>
      <c r="AC161" s="617" t="s">
        <v>3286</v>
      </c>
      <c r="AD161" s="646">
        <v>6</v>
      </c>
      <c r="AE161" s="617" t="s">
        <v>9</v>
      </c>
      <c r="AF161" s="631">
        <v>3240</v>
      </c>
      <c r="AG161" s="617" t="s">
        <v>3273</v>
      </c>
      <c r="AH161" s="620">
        <v>30</v>
      </c>
      <c r="AI161" s="617" t="s">
        <v>9</v>
      </c>
      <c r="AJ161" s="622">
        <v>570</v>
      </c>
      <c r="AK161" s="617" t="s">
        <v>3286</v>
      </c>
      <c r="AL161" s="624">
        <v>5</v>
      </c>
      <c r="AM161" s="617" t="s">
        <v>9</v>
      </c>
      <c r="AN161" s="626">
        <v>220</v>
      </c>
      <c r="AO161" s="617" t="s">
        <v>9</v>
      </c>
      <c r="AP161" s="618">
        <v>2</v>
      </c>
      <c r="AQ161" s="617" t="s">
        <v>9</v>
      </c>
      <c r="AR161" s="629">
        <v>3920</v>
      </c>
      <c r="AS161" s="643" t="s">
        <v>3288</v>
      </c>
      <c r="AT161" s="644" t="s">
        <v>3276</v>
      </c>
      <c r="AU161" s="617" t="s">
        <v>3287</v>
      </c>
      <c r="AV161" s="285">
        <v>3240</v>
      </c>
      <c r="AW161" s="237"/>
      <c r="AX161" s="286" t="s">
        <v>3274</v>
      </c>
      <c r="AY161" s="399"/>
      <c r="AZ161" s="394"/>
      <c r="BA161" s="394"/>
      <c r="BB161" s="628"/>
    </row>
    <row r="162" spans="1:54" s="302" customFormat="1" ht="24" customHeight="1">
      <c r="A162" s="648"/>
      <c r="B162" s="635"/>
      <c r="C162" s="640"/>
      <c r="D162" s="287" t="s">
        <v>3208</v>
      </c>
      <c r="E162" s="272"/>
      <c r="F162" s="288">
        <v>37500</v>
      </c>
      <c r="G162" s="289"/>
      <c r="H162" s="401" t="s">
        <v>3273</v>
      </c>
      <c r="I162" s="290">
        <v>350</v>
      </c>
      <c r="J162" s="291"/>
      <c r="K162" s="292" t="s">
        <v>8</v>
      </c>
      <c r="L162" s="617"/>
      <c r="M162" s="623"/>
      <c r="N162" s="617"/>
      <c r="O162" s="639"/>
      <c r="P162" s="401" t="s">
        <v>3273</v>
      </c>
      <c r="Q162" s="290">
        <v>7300</v>
      </c>
      <c r="R162" s="293">
        <v>70</v>
      </c>
      <c r="S162" s="294" t="s">
        <v>3273</v>
      </c>
      <c r="T162" s="295">
        <v>51110</v>
      </c>
      <c r="U162" s="282" t="s">
        <v>3273</v>
      </c>
      <c r="V162" s="296">
        <v>510</v>
      </c>
      <c r="W162" s="297" t="s">
        <v>3273</v>
      </c>
      <c r="X162" s="298">
        <v>43810</v>
      </c>
      <c r="Y162" s="297" t="s">
        <v>9</v>
      </c>
      <c r="Z162" s="296">
        <v>430</v>
      </c>
      <c r="AA162" s="617"/>
      <c r="AB162" s="642"/>
      <c r="AC162" s="617"/>
      <c r="AD162" s="647"/>
      <c r="AE162" s="617"/>
      <c r="AF162" s="632"/>
      <c r="AG162" s="617"/>
      <c r="AH162" s="621"/>
      <c r="AI162" s="617"/>
      <c r="AJ162" s="623"/>
      <c r="AK162" s="617"/>
      <c r="AL162" s="625"/>
      <c r="AM162" s="617"/>
      <c r="AN162" s="627"/>
      <c r="AO162" s="617"/>
      <c r="AP162" s="619"/>
      <c r="AQ162" s="617"/>
      <c r="AR162" s="630"/>
      <c r="AS162" s="643"/>
      <c r="AT162" s="645"/>
      <c r="AU162" s="617"/>
      <c r="AV162" s="299">
        <v>30</v>
      </c>
      <c r="AW162" s="237"/>
      <c r="AX162" s="300">
        <v>0.94</v>
      </c>
      <c r="AY162" s="399"/>
      <c r="AZ162" s="394"/>
      <c r="BA162" s="394"/>
      <c r="BB162" s="628"/>
    </row>
    <row r="163" spans="1:54" s="302" customFormat="1" ht="24" customHeight="1">
      <c r="A163" s="648"/>
      <c r="B163" s="634" t="s">
        <v>3218</v>
      </c>
      <c r="C163" s="636" t="s">
        <v>7</v>
      </c>
      <c r="D163" s="271" t="s">
        <v>3207</v>
      </c>
      <c r="E163" s="272"/>
      <c r="F163" s="273">
        <v>29100</v>
      </c>
      <c r="G163" s="274">
        <v>36400</v>
      </c>
      <c r="H163" s="401" t="s">
        <v>3286</v>
      </c>
      <c r="I163" s="275">
        <v>270</v>
      </c>
      <c r="J163" s="276">
        <v>340</v>
      </c>
      <c r="K163" s="277" t="s">
        <v>8</v>
      </c>
      <c r="L163" s="617" t="s">
        <v>3273</v>
      </c>
      <c r="M163" s="622">
        <v>700</v>
      </c>
      <c r="N163" s="617" t="s">
        <v>3273</v>
      </c>
      <c r="O163" s="638">
        <v>7</v>
      </c>
      <c r="P163" s="401" t="s">
        <v>3273</v>
      </c>
      <c r="Q163" s="278">
        <v>7300</v>
      </c>
      <c r="R163" s="279">
        <v>70</v>
      </c>
      <c r="S163" s="280"/>
      <c r="T163" s="281"/>
      <c r="U163" s="282"/>
      <c r="V163" s="283"/>
      <c r="W163" s="282"/>
      <c r="X163" s="281" t="s">
        <v>0</v>
      </c>
      <c r="Y163" s="282"/>
      <c r="Z163" s="284"/>
      <c r="AA163" s="633" t="s">
        <v>3273</v>
      </c>
      <c r="AB163" s="641">
        <v>570</v>
      </c>
      <c r="AC163" s="617" t="s">
        <v>3273</v>
      </c>
      <c r="AD163" s="646">
        <v>5</v>
      </c>
      <c r="AE163" s="617" t="s">
        <v>9</v>
      </c>
      <c r="AF163" s="631">
        <v>2920</v>
      </c>
      <c r="AG163" s="617" t="s">
        <v>3273</v>
      </c>
      <c r="AH163" s="620">
        <v>20</v>
      </c>
      <c r="AI163" s="617" t="s">
        <v>9</v>
      </c>
      <c r="AJ163" s="622">
        <v>520</v>
      </c>
      <c r="AK163" s="617" t="s">
        <v>3273</v>
      </c>
      <c r="AL163" s="624">
        <v>5</v>
      </c>
      <c r="AM163" s="617" t="s">
        <v>9</v>
      </c>
      <c r="AN163" s="626">
        <v>210</v>
      </c>
      <c r="AO163" s="617" t="s">
        <v>9</v>
      </c>
      <c r="AP163" s="618">
        <v>2</v>
      </c>
      <c r="AQ163" s="617" t="s">
        <v>9</v>
      </c>
      <c r="AR163" s="629">
        <v>3660</v>
      </c>
      <c r="AS163" s="643" t="s">
        <v>3277</v>
      </c>
      <c r="AT163" s="644" t="s">
        <v>3276</v>
      </c>
      <c r="AU163" s="617" t="s">
        <v>3275</v>
      </c>
      <c r="AV163" s="285">
        <v>2920</v>
      </c>
      <c r="AW163" s="237"/>
      <c r="AX163" s="286" t="s">
        <v>3274</v>
      </c>
      <c r="AY163" s="399"/>
      <c r="AZ163" s="394"/>
      <c r="BA163" s="394"/>
      <c r="BB163" s="628"/>
    </row>
    <row r="164" spans="1:54" s="302" customFormat="1" ht="24" customHeight="1">
      <c r="A164" s="648"/>
      <c r="B164" s="635"/>
      <c r="C164" s="640"/>
      <c r="D164" s="287" t="s">
        <v>3208</v>
      </c>
      <c r="E164" s="272"/>
      <c r="F164" s="288">
        <v>36400</v>
      </c>
      <c r="G164" s="289"/>
      <c r="H164" s="401" t="s">
        <v>3286</v>
      </c>
      <c r="I164" s="290">
        <v>340</v>
      </c>
      <c r="J164" s="291"/>
      <c r="K164" s="292" t="s">
        <v>8</v>
      </c>
      <c r="L164" s="617"/>
      <c r="M164" s="623"/>
      <c r="N164" s="617"/>
      <c r="O164" s="639"/>
      <c r="P164" s="401" t="s">
        <v>3273</v>
      </c>
      <c r="Q164" s="290">
        <v>7300</v>
      </c>
      <c r="R164" s="293">
        <v>70</v>
      </c>
      <c r="S164" s="294" t="s">
        <v>3273</v>
      </c>
      <c r="T164" s="295">
        <v>51110</v>
      </c>
      <c r="U164" s="282" t="s">
        <v>3273</v>
      </c>
      <c r="V164" s="296">
        <v>510</v>
      </c>
      <c r="W164" s="297" t="s">
        <v>3273</v>
      </c>
      <c r="X164" s="298">
        <v>43810</v>
      </c>
      <c r="Y164" s="297" t="s">
        <v>9</v>
      </c>
      <c r="Z164" s="296">
        <v>430</v>
      </c>
      <c r="AA164" s="617"/>
      <c r="AB164" s="642"/>
      <c r="AC164" s="617"/>
      <c r="AD164" s="647"/>
      <c r="AE164" s="617"/>
      <c r="AF164" s="632"/>
      <c r="AG164" s="617"/>
      <c r="AH164" s="621"/>
      <c r="AI164" s="617"/>
      <c r="AJ164" s="623"/>
      <c r="AK164" s="617"/>
      <c r="AL164" s="625"/>
      <c r="AM164" s="617"/>
      <c r="AN164" s="627"/>
      <c r="AO164" s="617"/>
      <c r="AP164" s="619"/>
      <c r="AQ164" s="617"/>
      <c r="AR164" s="630"/>
      <c r="AS164" s="643"/>
      <c r="AT164" s="645"/>
      <c r="AU164" s="617"/>
      <c r="AV164" s="299">
        <v>20</v>
      </c>
      <c r="AW164" s="237"/>
      <c r="AX164" s="300">
        <v>0.98</v>
      </c>
      <c r="AY164" s="399"/>
      <c r="AZ164" s="394"/>
      <c r="BA164" s="394"/>
      <c r="BB164" s="628"/>
    </row>
    <row r="165" spans="1:54" s="302" customFormat="1" ht="24" customHeight="1">
      <c r="A165" s="648"/>
      <c r="B165" s="634" t="s">
        <v>3219</v>
      </c>
      <c r="C165" s="636" t="s">
        <v>7</v>
      </c>
      <c r="D165" s="271" t="s">
        <v>3207</v>
      </c>
      <c r="E165" s="272"/>
      <c r="F165" s="273">
        <v>27420</v>
      </c>
      <c r="G165" s="274">
        <v>34720</v>
      </c>
      <c r="H165" s="401" t="s">
        <v>3273</v>
      </c>
      <c r="I165" s="275">
        <v>250</v>
      </c>
      <c r="J165" s="276">
        <v>320</v>
      </c>
      <c r="K165" s="277" t="s">
        <v>8</v>
      </c>
      <c r="L165" s="617" t="s">
        <v>3286</v>
      </c>
      <c r="M165" s="622">
        <v>580</v>
      </c>
      <c r="N165" s="617" t="s">
        <v>3273</v>
      </c>
      <c r="O165" s="638">
        <v>5</v>
      </c>
      <c r="P165" s="401" t="s">
        <v>3273</v>
      </c>
      <c r="Q165" s="278">
        <v>7300</v>
      </c>
      <c r="R165" s="279">
        <v>70</v>
      </c>
      <c r="S165" s="280"/>
      <c r="T165" s="281"/>
      <c r="U165" s="282"/>
      <c r="V165" s="283"/>
      <c r="W165" s="282"/>
      <c r="X165" s="281" t="s">
        <v>0</v>
      </c>
      <c r="Y165" s="282"/>
      <c r="Z165" s="284"/>
      <c r="AA165" s="633" t="s">
        <v>3273</v>
      </c>
      <c r="AB165" s="641">
        <v>480</v>
      </c>
      <c r="AC165" s="617" t="s">
        <v>3286</v>
      </c>
      <c r="AD165" s="646">
        <v>4</v>
      </c>
      <c r="AE165" s="617" t="s">
        <v>9</v>
      </c>
      <c r="AF165" s="631">
        <v>2430</v>
      </c>
      <c r="AG165" s="617" t="s">
        <v>3273</v>
      </c>
      <c r="AH165" s="620">
        <v>20</v>
      </c>
      <c r="AI165" s="617" t="s">
        <v>9</v>
      </c>
      <c r="AJ165" s="622">
        <v>500</v>
      </c>
      <c r="AK165" s="617" t="s">
        <v>3273</v>
      </c>
      <c r="AL165" s="624">
        <v>5</v>
      </c>
      <c r="AM165" s="617" t="s">
        <v>9</v>
      </c>
      <c r="AN165" s="626">
        <v>190</v>
      </c>
      <c r="AO165" s="617" t="s">
        <v>9</v>
      </c>
      <c r="AP165" s="618">
        <v>1</v>
      </c>
      <c r="AQ165" s="617" t="s">
        <v>9</v>
      </c>
      <c r="AR165" s="629">
        <v>3160</v>
      </c>
      <c r="AS165" s="643" t="s">
        <v>3277</v>
      </c>
      <c r="AT165" s="644" t="s">
        <v>3289</v>
      </c>
      <c r="AU165" s="617" t="s">
        <v>3275</v>
      </c>
      <c r="AV165" s="285">
        <v>2430</v>
      </c>
      <c r="AW165" s="237"/>
      <c r="AX165" s="286" t="s">
        <v>3274</v>
      </c>
      <c r="AY165" s="399"/>
      <c r="AZ165" s="394"/>
      <c r="BA165" s="394"/>
      <c r="BB165" s="628"/>
    </row>
    <row r="166" spans="1:54" s="302" customFormat="1" ht="24" customHeight="1">
      <c r="A166" s="648"/>
      <c r="B166" s="635"/>
      <c r="C166" s="640"/>
      <c r="D166" s="287" t="s">
        <v>3208</v>
      </c>
      <c r="E166" s="272"/>
      <c r="F166" s="288">
        <v>34720</v>
      </c>
      <c r="G166" s="289"/>
      <c r="H166" s="401" t="s">
        <v>3273</v>
      </c>
      <c r="I166" s="290">
        <v>320</v>
      </c>
      <c r="J166" s="291"/>
      <c r="K166" s="292" t="s">
        <v>8</v>
      </c>
      <c r="L166" s="617"/>
      <c r="M166" s="623"/>
      <c r="N166" s="617"/>
      <c r="O166" s="639"/>
      <c r="P166" s="401" t="s">
        <v>3273</v>
      </c>
      <c r="Q166" s="290">
        <v>7300</v>
      </c>
      <c r="R166" s="293">
        <v>70</v>
      </c>
      <c r="S166" s="294" t="s">
        <v>3273</v>
      </c>
      <c r="T166" s="295">
        <v>51110</v>
      </c>
      <c r="U166" s="282" t="s">
        <v>3273</v>
      </c>
      <c r="V166" s="296">
        <v>510</v>
      </c>
      <c r="W166" s="297" t="s">
        <v>3273</v>
      </c>
      <c r="X166" s="298">
        <v>43810</v>
      </c>
      <c r="Y166" s="297" t="s">
        <v>9</v>
      </c>
      <c r="Z166" s="296">
        <v>430</v>
      </c>
      <c r="AA166" s="617"/>
      <c r="AB166" s="642"/>
      <c r="AC166" s="617"/>
      <c r="AD166" s="647"/>
      <c r="AE166" s="617"/>
      <c r="AF166" s="632"/>
      <c r="AG166" s="617"/>
      <c r="AH166" s="621"/>
      <c r="AI166" s="617"/>
      <c r="AJ166" s="623"/>
      <c r="AK166" s="617"/>
      <c r="AL166" s="625"/>
      <c r="AM166" s="617"/>
      <c r="AN166" s="627"/>
      <c r="AO166" s="617"/>
      <c r="AP166" s="619"/>
      <c r="AQ166" s="617"/>
      <c r="AR166" s="630"/>
      <c r="AS166" s="643"/>
      <c r="AT166" s="645"/>
      <c r="AU166" s="617"/>
      <c r="AV166" s="299">
        <v>20</v>
      </c>
      <c r="AW166" s="237"/>
      <c r="AX166" s="300">
        <v>0.91</v>
      </c>
      <c r="AY166" s="399"/>
      <c r="AZ166" s="394"/>
      <c r="BA166" s="394"/>
      <c r="BB166" s="628"/>
    </row>
    <row r="167" spans="1:54" s="302" customFormat="1" ht="24" customHeight="1">
      <c r="A167" s="648"/>
      <c r="B167" s="634" t="s">
        <v>3220</v>
      </c>
      <c r="C167" s="636" t="s">
        <v>7</v>
      </c>
      <c r="D167" s="271" t="s">
        <v>3207</v>
      </c>
      <c r="E167" s="272"/>
      <c r="F167" s="273">
        <v>26200</v>
      </c>
      <c r="G167" s="274">
        <v>33500</v>
      </c>
      <c r="H167" s="401" t="s">
        <v>3273</v>
      </c>
      <c r="I167" s="275">
        <v>240</v>
      </c>
      <c r="J167" s="276">
        <v>310</v>
      </c>
      <c r="K167" s="277" t="s">
        <v>8</v>
      </c>
      <c r="L167" s="617" t="s">
        <v>3273</v>
      </c>
      <c r="M167" s="622">
        <v>500</v>
      </c>
      <c r="N167" s="617" t="s">
        <v>3273</v>
      </c>
      <c r="O167" s="638">
        <v>5</v>
      </c>
      <c r="P167" s="401" t="s">
        <v>3273</v>
      </c>
      <c r="Q167" s="278">
        <v>7300</v>
      </c>
      <c r="R167" s="279">
        <v>70</v>
      </c>
      <c r="S167" s="280"/>
      <c r="T167" s="281"/>
      <c r="U167" s="282"/>
      <c r="V167" s="283"/>
      <c r="W167" s="282"/>
      <c r="X167" s="281" t="s">
        <v>0</v>
      </c>
      <c r="Y167" s="282"/>
      <c r="Z167" s="284"/>
      <c r="AA167" s="633" t="s">
        <v>3273</v>
      </c>
      <c r="AB167" s="641">
        <v>410</v>
      </c>
      <c r="AC167" s="617" t="s">
        <v>3273</v>
      </c>
      <c r="AD167" s="646">
        <v>4</v>
      </c>
      <c r="AE167" s="617" t="s">
        <v>9</v>
      </c>
      <c r="AF167" s="631">
        <v>2080</v>
      </c>
      <c r="AG167" s="617" t="s">
        <v>3273</v>
      </c>
      <c r="AH167" s="620">
        <v>20</v>
      </c>
      <c r="AI167" s="617" t="s">
        <v>9</v>
      </c>
      <c r="AJ167" s="622">
        <v>500</v>
      </c>
      <c r="AK167" s="617" t="s">
        <v>3286</v>
      </c>
      <c r="AL167" s="624">
        <v>5</v>
      </c>
      <c r="AM167" s="617" t="s">
        <v>9</v>
      </c>
      <c r="AN167" s="626">
        <v>170</v>
      </c>
      <c r="AO167" s="617" t="s">
        <v>9</v>
      </c>
      <c r="AP167" s="618">
        <v>1</v>
      </c>
      <c r="AQ167" s="617" t="s">
        <v>9</v>
      </c>
      <c r="AR167" s="629">
        <v>2810</v>
      </c>
      <c r="AS167" s="643" t="s">
        <v>3277</v>
      </c>
      <c r="AT167" s="644" t="s">
        <v>3276</v>
      </c>
      <c r="AU167" s="617" t="s">
        <v>3275</v>
      </c>
      <c r="AV167" s="285">
        <v>2080</v>
      </c>
      <c r="AW167" s="237"/>
      <c r="AX167" s="286" t="s">
        <v>3274</v>
      </c>
      <c r="AY167" s="399"/>
      <c r="AZ167" s="394"/>
      <c r="BA167" s="394"/>
      <c r="BB167" s="628"/>
    </row>
    <row r="168" spans="1:54" s="302" customFormat="1" ht="24" customHeight="1">
      <c r="A168" s="648"/>
      <c r="B168" s="635"/>
      <c r="C168" s="640"/>
      <c r="D168" s="287" t="s">
        <v>3208</v>
      </c>
      <c r="E168" s="272"/>
      <c r="F168" s="288">
        <v>33500</v>
      </c>
      <c r="G168" s="289"/>
      <c r="H168" s="401" t="s">
        <v>3273</v>
      </c>
      <c r="I168" s="290">
        <v>310</v>
      </c>
      <c r="J168" s="291"/>
      <c r="K168" s="292" t="s">
        <v>8</v>
      </c>
      <c r="L168" s="617"/>
      <c r="M168" s="623"/>
      <c r="N168" s="617"/>
      <c r="O168" s="639"/>
      <c r="P168" s="401" t="s">
        <v>3273</v>
      </c>
      <c r="Q168" s="290">
        <v>7300</v>
      </c>
      <c r="R168" s="293">
        <v>70</v>
      </c>
      <c r="S168" s="294" t="s">
        <v>3273</v>
      </c>
      <c r="T168" s="295">
        <v>51110</v>
      </c>
      <c r="U168" s="282" t="s">
        <v>3286</v>
      </c>
      <c r="V168" s="296">
        <v>510</v>
      </c>
      <c r="W168" s="297" t="s">
        <v>3273</v>
      </c>
      <c r="X168" s="298">
        <v>43810</v>
      </c>
      <c r="Y168" s="297" t="s">
        <v>9</v>
      </c>
      <c r="Z168" s="296">
        <v>430</v>
      </c>
      <c r="AA168" s="617"/>
      <c r="AB168" s="642"/>
      <c r="AC168" s="617"/>
      <c r="AD168" s="647"/>
      <c r="AE168" s="617"/>
      <c r="AF168" s="632"/>
      <c r="AG168" s="617"/>
      <c r="AH168" s="621"/>
      <c r="AI168" s="617"/>
      <c r="AJ168" s="623"/>
      <c r="AK168" s="617"/>
      <c r="AL168" s="625"/>
      <c r="AM168" s="617"/>
      <c r="AN168" s="627"/>
      <c r="AO168" s="617"/>
      <c r="AP168" s="619"/>
      <c r="AQ168" s="617"/>
      <c r="AR168" s="630"/>
      <c r="AS168" s="643"/>
      <c r="AT168" s="645"/>
      <c r="AU168" s="617"/>
      <c r="AV168" s="299">
        <v>20</v>
      </c>
      <c r="AW168" s="237"/>
      <c r="AX168" s="300">
        <v>0.94</v>
      </c>
      <c r="AY168" s="399"/>
      <c r="AZ168" s="394"/>
      <c r="BA168" s="394"/>
      <c r="BB168" s="628"/>
    </row>
    <row r="169" spans="1:54" s="302" customFormat="1" ht="24" customHeight="1">
      <c r="A169" s="648"/>
      <c r="B169" s="634" t="s">
        <v>3221</v>
      </c>
      <c r="C169" s="636" t="s">
        <v>7</v>
      </c>
      <c r="D169" s="271" t="s">
        <v>3207</v>
      </c>
      <c r="E169" s="272"/>
      <c r="F169" s="273">
        <v>25300</v>
      </c>
      <c r="G169" s="274">
        <v>32600</v>
      </c>
      <c r="H169" s="401" t="s">
        <v>3286</v>
      </c>
      <c r="I169" s="275">
        <v>230</v>
      </c>
      <c r="J169" s="276">
        <v>300</v>
      </c>
      <c r="K169" s="277" t="s">
        <v>8</v>
      </c>
      <c r="L169" s="617" t="s">
        <v>3286</v>
      </c>
      <c r="M169" s="622">
        <v>440</v>
      </c>
      <c r="N169" s="617" t="s">
        <v>3273</v>
      </c>
      <c r="O169" s="638">
        <v>4</v>
      </c>
      <c r="P169" s="401" t="s">
        <v>3286</v>
      </c>
      <c r="Q169" s="278">
        <v>7300</v>
      </c>
      <c r="R169" s="279">
        <v>70</v>
      </c>
      <c r="S169" s="280"/>
      <c r="T169" s="281"/>
      <c r="U169" s="282"/>
      <c r="V169" s="283"/>
      <c r="W169" s="282"/>
      <c r="X169" s="281" t="s">
        <v>0</v>
      </c>
      <c r="Y169" s="282"/>
      <c r="Z169" s="284"/>
      <c r="AA169" s="633" t="s">
        <v>3273</v>
      </c>
      <c r="AB169" s="641">
        <v>360</v>
      </c>
      <c r="AC169" s="617" t="s">
        <v>3286</v>
      </c>
      <c r="AD169" s="646">
        <v>3</v>
      </c>
      <c r="AE169" s="617" t="s">
        <v>9</v>
      </c>
      <c r="AF169" s="631">
        <v>1820</v>
      </c>
      <c r="AG169" s="617" t="s">
        <v>3286</v>
      </c>
      <c r="AH169" s="620">
        <v>10</v>
      </c>
      <c r="AI169" s="617" t="s">
        <v>9</v>
      </c>
      <c r="AJ169" s="622">
        <v>500</v>
      </c>
      <c r="AK169" s="617" t="s">
        <v>3273</v>
      </c>
      <c r="AL169" s="624">
        <v>5</v>
      </c>
      <c r="AM169" s="617" t="s">
        <v>9</v>
      </c>
      <c r="AN169" s="626">
        <v>170</v>
      </c>
      <c r="AO169" s="617" t="s">
        <v>9</v>
      </c>
      <c r="AP169" s="618">
        <v>1</v>
      </c>
      <c r="AQ169" s="617" t="s">
        <v>9</v>
      </c>
      <c r="AR169" s="629">
        <v>2540</v>
      </c>
      <c r="AS169" s="643" t="s">
        <v>3277</v>
      </c>
      <c r="AT169" s="644" t="s">
        <v>3276</v>
      </c>
      <c r="AU169" s="617" t="s">
        <v>3275</v>
      </c>
      <c r="AV169" s="285">
        <v>1820</v>
      </c>
      <c r="AW169" s="237"/>
      <c r="AX169" s="286" t="s">
        <v>3274</v>
      </c>
      <c r="AY169" s="399"/>
      <c r="AZ169" s="394"/>
      <c r="BA169" s="394"/>
      <c r="BB169" s="628"/>
    </row>
    <row r="170" spans="1:54" s="302" customFormat="1" ht="24" customHeight="1">
      <c r="A170" s="648"/>
      <c r="B170" s="635"/>
      <c r="C170" s="640"/>
      <c r="D170" s="287" t="s">
        <v>3208</v>
      </c>
      <c r="E170" s="272"/>
      <c r="F170" s="288">
        <v>32600</v>
      </c>
      <c r="G170" s="289"/>
      <c r="H170" s="401" t="s">
        <v>3286</v>
      </c>
      <c r="I170" s="290">
        <v>300</v>
      </c>
      <c r="J170" s="291"/>
      <c r="K170" s="292" t="s">
        <v>8</v>
      </c>
      <c r="L170" s="617"/>
      <c r="M170" s="623"/>
      <c r="N170" s="617"/>
      <c r="O170" s="639"/>
      <c r="P170" s="401" t="s">
        <v>3273</v>
      </c>
      <c r="Q170" s="290">
        <v>7300</v>
      </c>
      <c r="R170" s="293">
        <v>70</v>
      </c>
      <c r="S170" s="294" t="s">
        <v>3273</v>
      </c>
      <c r="T170" s="295">
        <v>51110</v>
      </c>
      <c r="U170" s="282" t="s">
        <v>3273</v>
      </c>
      <c r="V170" s="296">
        <v>510</v>
      </c>
      <c r="W170" s="297" t="s">
        <v>3273</v>
      </c>
      <c r="X170" s="298">
        <v>43810</v>
      </c>
      <c r="Y170" s="297" t="s">
        <v>9</v>
      </c>
      <c r="Z170" s="296">
        <v>430</v>
      </c>
      <c r="AA170" s="617"/>
      <c r="AB170" s="642"/>
      <c r="AC170" s="617"/>
      <c r="AD170" s="647"/>
      <c r="AE170" s="617"/>
      <c r="AF170" s="632"/>
      <c r="AG170" s="617"/>
      <c r="AH170" s="621"/>
      <c r="AI170" s="617"/>
      <c r="AJ170" s="623"/>
      <c r="AK170" s="617"/>
      <c r="AL170" s="625"/>
      <c r="AM170" s="617"/>
      <c r="AN170" s="627"/>
      <c r="AO170" s="617"/>
      <c r="AP170" s="619"/>
      <c r="AQ170" s="617"/>
      <c r="AR170" s="630"/>
      <c r="AS170" s="643"/>
      <c r="AT170" s="645"/>
      <c r="AU170" s="617"/>
      <c r="AV170" s="299">
        <v>10</v>
      </c>
      <c r="AW170" s="237"/>
      <c r="AX170" s="300">
        <v>0.98</v>
      </c>
      <c r="AY170" s="399"/>
      <c r="AZ170" s="394"/>
      <c r="BA170" s="394"/>
      <c r="BB170" s="628"/>
    </row>
    <row r="171" spans="1:54" s="302" customFormat="1" ht="24" customHeight="1">
      <c r="A171" s="648"/>
      <c r="B171" s="634" t="s">
        <v>3222</v>
      </c>
      <c r="C171" s="636" t="s">
        <v>7</v>
      </c>
      <c r="D171" s="271" t="s">
        <v>3207</v>
      </c>
      <c r="E171" s="272"/>
      <c r="F171" s="273">
        <v>24600</v>
      </c>
      <c r="G171" s="274">
        <v>31900</v>
      </c>
      <c r="H171" s="401" t="s">
        <v>3273</v>
      </c>
      <c r="I171" s="275">
        <v>220</v>
      </c>
      <c r="J171" s="276">
        <v>300</v>
      </c>
      <c r="K171" s="277" t="s">
        <v>8</v>
      </c>
      <c r="L171" s="617" t="s">
        <v>3273</v>
      </c>
      <c r="M171" s="622">
        <v>390</v>
      </c>
      <c r="N171" s="617" t="s">
        <v>3273</v>
      </c>
      <c r="O171" s="638">
        <v>3</v>
      </c>
      <c r="P171" s="401" t="s">
        <v>3273</v>
      </c>
      <c r="Q171" s="278">
        <v>7300</v>
      </c>
      <c r="R171" s="279">
        <v>70</v>
      </c>
      <c r="S171" s="280"/>
      <c r="T171" s="281"/>
      <c r="U171" s="282"/>
      <c r="V171" s="283"/>
      <c r="W171" s="282"/>
      <c r="X171" s="281" t="s">
        <v>0</v>
      </c>
      <c r="Y171" s="282"/>
      <c r="Z171" s="284"/>
      <c r="AA171" s="633" t="s">
        <v>3286</v>
      </c>
      <c r="AB171" s="641">
        <v>320</v>
      </c>
      <c r="AC171" s="617" t="s">
        <v>3273</v>
      </c>
      <c r="AD171" s="646">
        <v>3</v>
      </c>
      <c r="AE171" s="617" t="s">
        <v>9</v>
      </c>
      <c r="AF171" s="631">
        <v>1620</v>
      </c>
      <c r="AG171" s="617" t="s">
        <v>3273</v>
      </c>
      <c r="AH171" s="620">
        <v>10</v>
      </c>
      <c r="AI171" s="617" t="s">
        <v>9</v>
      </c>
      <c r="AJ171" s="622">
        <v>500</v>
      </c>
      <c r="AK171" s="617" t="s">
        <v>3286</v>
      </c>
      <c r="AL171" s="624">
        <v>5</v>
      </c>
      <c r="AM171" s="617" t="s">
        <v>9</v>
      </c>
      <c r="AN171" s="626">
        <v>150</v>
      </c>
      <c r="AO171" s="617" t="s">
        <v>9</v>
      </c>
      <c r="AP171" s="618">
        <v>1</v>
      </c>
      <c r="AQ171" s="617" t="s">
        <v>9</v>
      </c>
      <c r="AR171" s="629">
        <v>2440</v>
      </c>
      <c r="AS171" s="643" t="s">
        <v>3277</v>
      </c>
      <c r="AT171" s="644" t="s">
        <v>3276</v>
      </c>
      <c r="AU171" s="617" t="s">
        <v>3287</v>
      </c>
      <c r="AV171" s="285">
        <v>1620</v>
      </c>
      <c r="AW171" s="237"/>
      <c r="AX171" s="286" t="s">
        <v>3274</v>
      </c>
      <c r="AY171" s="399"/>
      <c r="AZ171" s="394"/>
      <c r="BA171" s="394"/>
      <c r="BB171" s="628"/>
    </row>
    <row r="172" spans="1:54" s="302" customFormat="1" ht="24" customHeight="1">
      <c r="A172" s="648"/>
      <c r="B172" s="635"/>
      <c r="C172" s="640"/>
      <c r="D172" s="287" t="s">
        <v>3208</v>
      </c>
      <c r="E172" s="272"/>
      <c r="F172" s="288">
        <v>31900</v>
      </c>
      <c r="G172" s="289"/>
      <c r="H172" s="401" t="s">
        <v>3286</v>
      </c>
      <c r="I172" s="290">
        <v>300</v>
      </c>
      <c r="J172" s="291"/>
      <c r="K172" s="292" t="s">
        <v>8</v>
      </c>
      <c r="L172" s="617"/>
      <c r="M172" s="623"/>
      <c r="N172" s="617"/>
      <c r="O172" s="639"/>
      <c r="P172" s="401" t="s">
        <v>3286</v>
      </c>
      <c r="Q172" s="290">
        <v>7300</v>
      </c>
      <c r="R172" s="293">
        <v>70</v>
      </c>
      <c r="S172" s="294" t="s">
        <v>3286</v>
      </c>
      <c r="T172" s="295">
        <v>51110</v>
      </c>
      <c r="U172" s="282" t="s">
        <v>3273</v>
      </c>
      <c r="V172" s="296">
        <v>510</v>
      </c>
      <c r="W172" s="297" t="s">
        <v>3273</v>
      </c>
      <c r="X172" s="298">
        <v>43810</v>
      </c>
      <c r="Y172" s="297" t="s">
        <v>9</v>
      </c>
      <c r="Z172" s="296">
        <v>430</v>
      </c>
      <c r="AA172" s="617"/>
      <c r="AB172" s="642"/>
      <c r="AC172" s="617"/>
      <c r="AD172" s="647"/>
      <c r="AE172" s="617"/>
      <c r="AF172" s="632"/>
      <c r="AG172" s="617"/>
      <c r="AH172" s="621"/>
      <c r="AI172" s="617"/>
      <c r="AJ172" s="623"/>
      <c r="AK172" s="617"/>
      <c r="AL172" s="625"/>
      <c r="AM172" s="617"/>
      <c r="AN172" s="627"/>
      <c r="AO172" s="617"/>
      <c r="AP172" s="619"/>
      <c r="AQ172" s="617"/>
      <c r="AR172" s="630"/>
      <c r="AS172" s="643"/>
      <c r="AT172" s="645"/>
      <c r="AU172" s="617"/>
      <c r="AV172" s="299">
        <v>10</v>
      </c>
      <c r="AW172" s="237"/>
      <c r="AX172" s="300">
        <v>0.97</v>
      </c>
      <c r="AY172" s="399"/>
      <c r="AZ172" s="394"/>
      <c r="BA172" s="394"/>
      <c r="BB172" s="628"/>
    </row>
    <row r="173" spans="1:54" s="302" customFormat="1" ht="24" customHeight="1">
      <c r="A173" s="648"/>
      <c r="B173" s="634" t="s">
        <v>3223</v>
      </c>
      <c r="C173" s="636" t="s">
        <v>7</v>
      </c>
      <c r="D173" s="271" t="s">
        <v>3207</v>
      </c>
      <c r="E173" s="272"/>
      <c r="F173" s="273">
        <v>24050</v>
      </c>
      <c r="G173" s="274">
        <v>31350</v>
      </c>
      <c r="H173" s="401" t="s">
        <v>3286</v>
      </c>
      <c r="I173" s="275">
        <v>220</v>
      </c>
      <c r="J173" s="276">
        <v>290</v>
      </c>
      <c r="K173" s="277" t="s">
        <v>8</v>
      </c>
      <c r="L173" s="617" t="s">
        <v>3273</v>
      </c>
      <c r="M173" s="622">
        <v>350</v>
      </c>
      <c r="N173" s="617" t="s">
        <v>3273</v>
      </c>
      <c r="O173" s="638">
        <v>3</v>
      </c>
      <c r="P173" s="401" t="s">
        <v>3273</v>
      </c>
      <c r="Q173" s="278">
        <v>7300</v>
      </c>
      <c r="R173" s="279">
        <v>70</v>
      </c>
      <c r="S173" s="280"/>
      <c r="T173" s="281"/>
      <c r="U173" s="282"/>
      <c r="V173" s="283"/>
      <c r="W173" s="282"/>
      <c r="X173" s="281" t="s">
        <v>0</v>
      </c>
      <c r="Y173" s="282"/>
      <c r="Z173" s="284"/>
      <c r="AA173" s="633" t="s">
        <v>3273</v>
      </c>
      <c r="AB173" s="641">
        <v>280</v>
      </c>
      <c r="AC173" s="617" t="s">
        <v>3273</v>
      </c>
      <c r="AD173" s="646">
        <v>2</v>
      </c>
      <c r="AE173" s="617" t="s">
        <v>9</v>
      </c>
      <c r="AF173" s="631">
        <v>1460</v>
      </c>
      <c r="AG173" s="617" t="s">
        <v>3273</v>
      </c>
      <c r="AH173" s="620">
        <v>10</v>
      </c>
      <c r="AI173" s="617" t="s">
        <v>9</v>
      </c>
      <c r="AJ173" s="622">
        <v>500</v>
      </c>
      <c r="AK173" s="617" t="s">
        <v>3273</v>
      </c>
      <c r="AL173" s="624">
        <v>5</v>
      </c>
      <c r="AM173" s="617" t="s">
        <v>9</v>
      </c>
      <c r="AN173" s="626">
        <v>130</v>
      </c>
      <c r="AO173" s="617" t="s">
        <v>9</v>
      </c>
      <c r="AP173" s="618">
        <v>1</v>
      </c>
      <c r="AQ173" s="617" t="s">
        <v>9</v>
      </c>
      <c r="AR173" s="629">
        <v>2360</v>
      </c>
      <c r="AS173" s="643" t="s">
        <v>3277</v>
      </c>
      <c r="AT173" s="644" t="s">
        <v>3276</v>
      </c>
      <c r="AU173" s="617" t="s">
        <v>3287</v>
      </c>
      <c r="AV173" s="285">
        <v>1460</v>
      </c>
      <c r="AW173" s="237"/>
      <c r="AX173" s="286" t="s">
        <v>3274</v>
      </c>
      <c r="AY173" s="399"/>
      <c r="AZ173" s="394"/>
      <c r="BA173" s="394"/>
      <c r="BB173" s="628"/>
    </row>
    <row r="174" spans="1:54" s="302" customFormat="1" ht="24" customHeight="1">
      <c r="A174" s="648"/>
      <c r="B174" s="635"/>
      <c r="C174" s="640"/>
      <c r="D174" s="287" t="s">
        <v>3208</v>
      </c>
      <c r="E174" s="272"/>
      <c r="F174" s="288">
        <v>31350</v>
      </c>
      <c r="G174" s="289"/>
      <c r="H174" s="401" t="s">
        <v>3273</v>
      </c>
      <c r="I174" s="290">
        <v>290</v>
      </c>
      <c r="J174" s="291"/>
      <c r="K174" s="292" t="s">
        <v>8</v>
      </c>
      <c r="L174" s="617"/>
      <c r="M174" s="623"/>
      <c r="N174" s="617"/>
      <c r="O174" s="639"/>
      <c r="P174" s="401" t="s">
        <v>3286</v>
      </c>
      <c r="Q174" s="290">
        <v>7300</v>
      </c>
      <c r="R174" s="293">
        <v>70</v>
      </c>
      <c r="S174" s="294" t="s">
        <v>3273</v>
      </c>
      <c r="T174" s="295">
        <v>51110</v>
      </c>
      <c r="U174" s="282" t="s">
        <v>3273</v>
      </c>
      <c r="V174" s="296">
        <v>510</v>
      </c>
      <c r="W174" s="297" t="s">
        <v>3273</v>
      </c>
      <c r="X174" s="298">
        <v>43810</v>
      </c>
      <c r="Y174" s="297" t="s">
        <v>9</v>
      </c>
      <c r="Z174" s="296">
        <v>430</v>
      </c>
      <c r="AA174" s="617"/>
      <c r="AB174" s="642"/>
      <c r="AC174" s="617"/>
      <c r="AD174" s="647"/>
      <c r="AE174" s="617"/>
      <c r="AF174" s="632"/>
      <c r="AG174" s="617"/>
      <c r="AH174" s="621"/>
      <c r="AI174" s="617"/>
      <c r="AJ174" s="623"/>
      <c r="AK174" s="617"/>
      <c r="AL174" s="625"/>
      <c r="AM174" s="617"/>
      <c r="AN174" s="627"/>
      <c r="AO174" s="617"/>
      <c r="AP174" s="619"/>
      <c r="AQ174" s="617"/>
      <c r="AR174" s="630"/>
      <c r="AS174" s="643"/>
      <c r="AT174" s="645"/>
      <c r="AU174" s="617"/>
      <c r="AV174" s="299">
        <v>10</v>
      </c>
      <c r="AW174" s="237"/>
      <c r="AX174" s="300">
        <v>0.97</v>
      </c>
      <c r="AY174" s="399"/>
      <c r="AZ174" s="394"/>
      <c r="BA174" s="394"/>
      <c r="BB174" s="628"/>
    </row>
    <row r="175" spans="1:54" s="302" customFormat="1" ht="24" customHeight="1">
      <c r="A175" s="648"/>
      <c r="B175" s="634" t="s">
        <v>3278</v>
      </c>
      <c r="C175" s="636" t="s">
        <v>7</v>
      </c>
      <c r="D175" s="271" t="s">
        <v>3207</v>
      </c>
      <c r="E175" s="272"/>
      <c r="F175" s="273">
        <v>22270</v>
      </c>
      <c r="G175" s="274">
        <v>29570</v>
      </c>
      <c r="H175" s="401" t="s">
        <v>3273</v>
      </c>
      <c r="I175" s="275">
        <v>200</v>
      </c>
      <c r="J175" s="276">
        <v>270</v>
      </c>
      <c r="K175" s="277" t="s">
        <v>8</v>
      </c>
      <c r="L175" s="617" t="s">
        <v>3286</v>
      </c>
      <c r="M175" s="622">
        <v>320</v>
      </c>
      <c r="N175" s="617" t="s">
        <v>3286</v>
      </c>
      <c r="O175" s="638">
        <v>3</v>
      </c>
      <c r="P175" s="401" t="s">
        <v>3273</v>
      </c>
      <c r="Q175" s="278">
        <v>7300</v>
      </c>
      <c r="R175" s="279">
        <v>70</v>
      </c>
      <c r="S175" s="280"/>
      <c r="T175" s="281"/>
      <c r="U175" s="282"/>
      <c r="V175" s="283"/>
      <c r="W175" s="282"/>
      <c r="X175" s="281" t="s">
        <v>0</v>
      </c>
      <c r="Y175" s="282"/>
      <c r="Z175" s="284"/>
      <c r="AA175" s="633" t="s">
        <v>3273</v>
      </c>
      <c r="AB175" s="641">
        <v>260</v>
      </c>
      <c r="AC175" s="617" t="s">
        <v>3286</v>
      </c>
      <c r="AD175" s="646">
        <v>2</v>
      </c>
      <c r="AE175" s="617" t="s">
        <v>9</v>
      </c>
      <c r="AF175" s="631">
        <v>1320</v>
      </c>
      <c r="AG175" s="617" t="s">
        <v>3273</v>
      </c>
      <c r="AH175" s="620">
        <v>10</v>
      </c>
      <c r="AI175" s="617" t="s">
        <v>9</v>
      </c>
      <c r="AJ175" s="622">
        <v>500</v>
      </c>
      <c r="AK175" s="617" t="s">
        <v>3273</v>
      </c>
      <c r="AL175" s="624">
        <v>5</v>
      </c>
      <c r="AM175" s="617" t="s">
        <v>9</v>
      </c>
      <c r="AN175" s="626">
        <v>120</v>
      </c>
      <c r="AO175" s="617" t="s">
        <v>9</v>
      </c>
      <c r="AP175" s="618">
        <v>1</v>
      </c>
      <c r="AQ175" s="617" t="s">
        <v>9</v>
      </c>
      <c r="AR175" s="629">
        <v>2150</v>
      </c>
      <c r="AS175" s="643" t="s">
        <v>3277</v>
      </c>
      <c r="AT175" s="644" t="s">
        <v>3276</v>
      </c>
      <c r="AU175" s="617" t="s">
        <v>3275</v>
      </c>
      <c r="AV175" s="285">
        <v>1320</v>
      </c>
      <c r="AW175" s="237"/>
      <c r="AX175" s="286" t="s">
        <v>3274</v>
      </c>
      <c r="AY175" s="399"/>
      <c r="AZ175" s="394"/>
      <c r="BA175" s="394"/>
      <c r="BB175" s="628"/>
    </row>
    <row r="176" spans="1:54" s="302" customFormat="1" ht="24" customHeight="1">
      <c r="A176" s="648"/>
      <c r="B176" s="635"/>
      <c r="C176" s="637"/>
      <c r="D176" s="287" t="s">
        <v>3208</v>
      </c>
      <c r="E176" s="272"/>
      <c r="F176" s="288">
        <v>29570</v>
      </c>
      <c r="G176" s="289"/>
      <c r="H176" s="401" t="s">
        <v>3273</v>
      </c>
      <c r="I176" s="290">
        <v>270</v>
      </c>
      <c r="J176" s="291"/>
      <c r="K176" s="292" t="s">
        <v>8</v>
      </c>
      <c r="L176" s="617"/>
      <c r="M176" s="623"/>
      <c r="N176" s="617"/>
      <c r="O176" s="639"/>
      <c r="P176" s="401" t="s">
        <v>3273</v>
      </c>
      <c r="Q176" s="290">
        <v>7300</v>
      </c>
      <c r="R176" s="293">
        <v>70</v>
      </c>
      <c r="S176" s="294" t="s">
        <v>3273</v>
      </c>
      <c r="T176" s="295">
        <v>51110</v>
      </c>
      <c r="U176" s="282" t="s">
        <v>3273</v>
      </c>
      <c r="V176" s="296">
        <v>510</v>
      </c>
      <c r="W176" s="297" t="s">
        <v>3286</v>
      </c>
      <c r="X176" s="298">
        <v>43810</v>
      </c>
      <c r="Y176" s="297" t="s">
        <v>9</v>
      </c>
      <c r="Z176" s="296">
        <v>430</v>
      </c>
      <c r="AA176" s="617"/>
      <c r="AB176" s="642"/>
      <c r="AC176" s="617"/>
      <c r="AD176" s="647"/>
      <c r="AE176" s="617"/>
      <c r="AF176" s="632"/>
      <c r="AG176" s="617"/>
      <c r="AH176" s="621"/>
      <c r="AI176" s="617"/>
      <c r="AJ176" s="623"/>
      <c r="AK176" s="617"/>
      <c r="AL176" s="625"/>
      <c r="AM176" s="617"/>
      <c r="AN176" s="627"/>
      <c r="AO176" s="617"/>
      <c r="AP176" s="619"/>
      <c r="AQ176" s="617"/>
      <c r="AR176" s="630"/>
      <c r="AS176" s="643"/>
      <c r="AT176" s="645"/>
      <c r="AU176" s="617"/>
      <c r="AV176" s="299">
        <v>10</v>
      </c>
      <c r="AW176" s="237"/>
      <c r="AX176" s="303">
        <v>0.97</v>
      </c>
      <c r="AY176" s="399"/>
      <c r="AZ176" s="394"/>
      <c r="BA176" s="394"/>
      <c r="BB176" s="628"/>
    </row>
    <row r="177" spans="1:54" s="246" customFormat="1" ht="24" customHeight="1">
      <c r="A177" s="648" t="s">
        <v>3290</v>
      </c>
      <c r="B177" s="634" t="s">
        <v>3206</v>
      </c>
      <c r="C177" s="636" t="s">
        <v>7</v>
      </c>
      <c r="D177" s="271" t="s">
        <v>3207</v>
      </c>
      <c r="E177" s="272"/>
      <c r="F177" s="273">
        <v>101990</v>
      </c>
      <c r="G177" s="274">
        <v>109050</v>
      </c>
      <c r="H177" s="401" t="s">
        <v>3273</v>
      </c>
      <c r="I177" s="275">
        <v>1000</v>
      </c>
      <c r="J177" s="276">
        <v>1070</v>
      </c>
      <c r="K177" s="277" t="s">
        <v>8</v>
      </c>
      <c r="L177" s="617" t="s">
        <v>3273</v>
      </c>
      <c r="M177" s="622">
        <v>6780</v>
      </c>
      <c r="N177" s="617" t="s">
        <v>3286</v>
      </c>
      <c r="O177" s="638">
        <v>60</v>
      </c>
      <c r="P177" s="401" t="s">
        <v>3273</v>
      </c>
      <c r="Q177" s="278">
        <v>7060</v>
      </c>
      <c r="R177" s="279">
        <v>70</v>
      </c>
      <c r="S177" s="280"/>
      <c r="T177" s="281"/>
      <c r="U177" s="282"/>
      <c r="V177" s="283"/>
      <c r="W177" s="282"/>
      <c r="X177" s="281" t="s">
        <v>0</v>
      </c>
      <c r="Y177" s="282"/>
      <c r="Z177" s="284"/>
      <c r="AA177" s="633" t="s">
        <v>3273</v>
      </c>
      <c r="AB177" s="641">
        <v>5780</v>
      </c>
      <c r="AC177" s="617" t="s">
        <v>3273</v>
      </c>
      <c r="AD177" s="646">
        <v>50</v>
      </c>
      <c r="AE177" s="617" t="s">
        <v>9</v>
      </c>
      <c r="AF177" s="631">
        <v>28240</v>
      </c>
      <c r="AG177" s="617" t="s">
        <v>3273</v>
      </c>
      <c r="AH177" s="620">
        <v>280</v>
      </c>
      <c r="AI177" s="617" t="s">
        <v>9</v>
      </c>
      <c r="AJ177" s="622">
        <v>3640</v>
      </c>
      <c r="AK177" s="617" t="s">
        <v>3273</v>
      </c>
      <c r="AL177" s="624">
        <v>30</v>
      </c>
      <c r="AM177" s="617" t="s">
        <v>9</v>
      </c>
      <c r="AN177" s="626">
        <v>1360</v>
      </c>
      <c r="AO177" s="617" t="s">
        <v>9</v>
      </c>
      <c r="AP177" s="618">
        <v>10</v>
      </c>
      <c r="AQ177" s="617" t="s">
        <v>9</v>
      </c>
      <c r="AR177" s="629">
        <v>27330</v>
      </c>
      <c r="AS177" s="643" t="s">
        <v>3277</v>
      </c>
      <c r="AT177" s="644" t="s">
        <v>3276</v>
      </c>
      <c r="AU177" s="617" t="s">
        <v>3275</v>
      </c>
      <c r="AV177" s="285">
        <v>28240</v>
      </c>
      <c r="AW177" s="241"/>
      <c r="AX177" s="286" t="s">
        <v>3274</v>
      </c>
      <c r="AY177" s="250"/>
      <c r="AZ177" s="394"/>
      <c r="BA177" s="394"/>
      <c r="BB177" s="628"/>
    </row>
    <row r="178" spans="1:54" s="246" customFormat="1" ht="24" customHeight="1">
      <c r="A178" s="648"/>
      <c r="B178" s="635"/>
      <c r="C178" s="640"/>
      <c r="D178" s="287" t="s">
        <v>3208</v>
      </c>
      <c r="E178" s="272"/>
      <c r="F178" s="288">
        <v>109050</v>
      </c>
      <c r="G178" s="289"/>
      <c r="H178" s="401" t="s">
        <v>3273</v>
      </c>
      <c r="I178" s="290">
        <v>1070</v>
      </c>
      <c r="J178" s="291"/>
      <c r="K178" s="292" t="s">
        <v>8</v>
      </c>
      <c r="L178" s="617"/>
      <c r="M178" s="623"/>
      <c r="N178" s="617"/>
      <c r="O178" s="639"/>
      <c r="P178" s="401" t="s">
        <v>3273</v>
      </c>
      <c r="Q178" s="290">
        <v>7060</v>
      </c>
      <c r="R178" s="293">
        <v>70</v>
      </c>
      <c r="S178" s="294" t="s">
        <v>3273</v>
      </c>
      <c r="T178" s="295">
        <v>49430</v>
      </c>
      <c r="U178" s="282" t="s">
        <v>3273</v>
      </c>
      <c r="V178" s="296">
        <v>490</v>
      </c>
      <c r="W178" s="297" t="s">
        <v>3273</v>
      </c>
      <c r="X178" s="298">
        <v>42370</v>
      </c>
      <c r="Y178" s="297" t="s">
        <v>9</v>
      </c>
      <c r="Z178" s="296">
        <v>420</v>
      </c>
      <c r="AA178" s="617"/>
      <c r="AB178" s="642"/>
      <c r="AC178" s="617"/>
      <c r="AD178" s="647"/>
      <c r="AE178" s="617"/>
      <c r="AF178" s="632"/>
      <c r="AG178" s="617"/>
      <c r="AH178" s="621"/>
      <c r="AI178" s="617"/>
      <c r="AJ178" s="623"/>
      <c r="AK178" s="617"/>
      <c r="AL178" s="625"/>
      <c r="AM178" s="617"/>
      <c r="AN178" s="627"/>
      <c r="AO178" s="617"/>
      <c r="AP178" s="619"/>
      <c r="AQ178" s="617"/>
      <c r="AR178" s="630"/>
      <c r="AS178" s="643"/>
      <c r="AT178" s="645"/>
      <c r="AU178" s="617"/>
      <c r="AV178" s="299">
        <v>280</v>
      </c>
      <c r="AW178" s="241"/>
      <c r="AX178" s="300">
        <v>0.64</v>
      </c>
      <c r="AY178" s="250"/>
      <c r="AZ178" s="394"/>
      <c r="BA178" s="394"/>
      <c r="BB178" s="628"/>
    </row>
    <row r="179" spans="1:54" s="246" customFormat="1" ht="24" customHeight="1">
      <c r="A179" s="648"/>
      <c r="B179" s="634" t="s">
        <v>3209</v>
      </c>
      <c r="C179" s="636" t="s">
        <v>7</v>
      </c>
      <c r="D179" s="271" t="s">
        <v>3207</v>
      </c>
      <c r="E179" s="272"/>
      <c r="F179" s="273">
        <v>62940</v>
      </c>
      <c r="G179" s="274">
        <v>70000</v>
      </c>
      <c r="H179" s="401" t="s">
        <v>3273</v>
      </c>
      <c r="I179" s="275">
        <v>610</v>
      </c>
      <c r="J179" s="276">
        <v>680</v>
      </c>
      <c r="K179" s="277" t="s">
        <v>8</v>
      </c>
      <c r="L179" s="617" t="s">
        <v>3273</v>
      </c>
      <c r="M179" s="622">
        <v>4070</v>
      </c>
      <c r="N179" s="617" t="s">
        <v>3273</v>
      </c>
      <c r="O179" s="638">
        <v>40</v>
      </c>
      <c r="P179" s="401" t="s">
        <v>3273</v>
      </c>
      <c r="Q179" s="278">
        <v>7060</v>
      </c>
      <c r="R179" s="279">
        <v>70</v>
      </c>
      <c r="S179" s="280"/>
      <c r="T179" s="281"/>
      <c r="U179" s="282"/>
      <c r="V179" s="283"/>
      <c r="W179" s="282"/>
      <c r="X179" s="281" t="s">
        <v>0</v>
      </c>
      <c r="Y179" s="282"/>
      <c r="Z179" s="284"/>
      <c r="AA179" s="633" t="s">
        <v>3286</v>
      </c>
      <c r="AB179" s="641">
        <v>3470</v>
      </c>
      <c r="AC179" s="617" t="s">
        <v>3273</v>
      </c>
      <c r="AD179" s="646">
        <v>30</v>
      </c>
      <c r="AE179" s="617" t="s">
        <v>9</v>
      </c>
      <c r="AF179" s="631">
        <v>16940</v>
      </c>
      <c r="AG179" s="617" t="s">
        <v>3286</v>
      </c>
      <c r="AH179" s="620">
        <v>160</v>
      </c>
      <c r="AI179" s="617" t="s">
        <v>9</v>
      </c>
      <c r="AJ179" s="622">
        <v>2490</v>
      </c>
      <c r="AK179" s="617" t="s">
        <v>3286</v>
      </c>
      <c r="AL179" s="624">
        <v>20</v>
      </c>
      <c r="AM179" s="617" t="s">
        <v>9</v>
      </c>
      <c r="AN179" s="626">
        <v>810</v>
      </c>
      <c r="AO179" s="617" t="s">
        <v>9</v>
      </c>
      <c r="AP179" s="618">
        <v>8</v>
      </c>
      <c r="AQ179" s="617" t="s">
        <v>9</v>
      </c>
      <c r="AR179" s="629">
        <v>16800</v>
      </c>
      <c r="AS179" s="643" t="s">
        <v>3277</v>
      </c>
      <c r="AT179" s="644" t="s">
        <v>3276</v>
      </c>
      <c r="AU179" s="617" t="s">
        <v>3287</v>
      </c>
      <c r="AV179" s="285">
        <v>16940</v>
      </c>
      <c r="AW179" s="241"/>
      <c r="AX179" s="286" t="s">
        <v>3274</v>
      </c>
      <c r="AY179" s="250"/>
      <c r="AZ179" s="394"/>
      <c r="BA179" s="394"/>
      <c r="BB179" s="628"/>
    </row>
    <row r="180" spans="1:54" s="246" customFormat="1" ht="24" customHeight="1">
      <c r="A180" s="648"/>
      <c r="B180" s="635"/>
      <c r="C180" s="640"/>
      <c r="D180" s="287" t="s">
        <v>3208</v>
      </c>
      <c r="E180" s="272"/>
      <c r="F180" s="288">
        <v>70000</v>
      </c>
      <c r="G180" s="289"/>
      <c r="H180" s="401" t="s">
        <v>3286</v>
      </c>
      <c r="I180" s="290">
        <v>680</v>
      </c>
      <c r="J180" s="291"/>
      <c r="K180" s="292" t="s">
        <v>8</v>
      </c>
      <c r="L180" s="617"/>
      <c r="M180" s="623"/>
      <c r="N180" s="617"/>
      <c r="O180" s="639"/>
      <c r="P180" s="401" t="s">
        <v>3286</v>
      </c>
      <c r="Q180" s="290">
        <v>7060</v>
      </c>
      <c r="R180" s="293">
        <v>70</v>
      </c>
      <c r="S180" s="294" t="s">
        <v>3273</v>
      </c>
      <c r="T180" s="295">
        <v>49430</v>
      </c>
      <c r="U180" s="282" t="s">
        <v>3286</v>
      </c>
      <c r="V180" s="296">
        <v>490</v>
      </c>
      <c r="W180" s="297" t="s">
        <v>3286</v>
      </c>
      <c r="X180" s="298">
        <v>42370</v>
      </c>
      <c r="Y180" s="297" t="s">
        <v>9</v>
      </c>
      <c r="Z180" s="296">
        <v>420</v>
      </c>
      <c r="AA180" s="617"/>
      <c r="AB180" s="642"/>
      <c r="AC180" s="617"/>
      <c r="AD180" s="647"/>
      <c r="AE180" s="617"/>
      <c r="AF180" s="632"/>
      <c r="AG180" s="617"/>
      <c r="AH180" s="621"/>
      <c r="AI180" s="617"/>
      <c r="AJ180" s="623"/>
      <c r="AK180" s="617"/>
      <c r="AL180" s="625"/>
      <c r="AM180" s="617"/>
      <c r="AN180" s="627"/>
      <c r="AO180" s="617"/>
      <c r="AP180" s="619"/>
      <c r="AQ180" s="617"/>
      <c r="AR180" s="630"/>
      <c r="AS180" s="643"/>
      <c r="AT180" s="645"/>
      <c r="AU180" s="617"/>
      <c r="AV180" s="299">
        <v>160</v>
      </c>
      <c r="AW180" s="241"/>
      <c r="AX180" s="300">
        <v>0.75</v>
      </c>
      <c r="AY180" s="250"/>
      <c r="AZ180" s="394"/>
      <c r="BA180" s="394"/>
      <c r="BB180" s="628"/>
    </row>
    <row r="181" spans="1:54" s="246" customFormat="1" ht="24" customHeight="1">
      <c r="A181" s="648"/>
      <c r="B181" s="634" t="s">
        <v>3210</v>
      </c>
      <c r="C181" s="636" t="s">
        <v>7</v>
      </c>
      <c r="D181" s="271" t="s">
        <v>3207</v>
      </c>
      <c r="E181" s="272"/>
      <c r="F181" s="273">
        <v>46200</v>
      </c>
      <c r="G181" s="274">
        <v>53260</v>
      </c>
      <c r="H181" s="401" t="s">
        <v>3273</v>
      </c>
      <c r="I181" s="275">
        <v>440</v>
      </c>
      <c r="J181" s="276">
        <v>510</v>
      </c>
      <c r="K181" s="277" t="s">
        <v>8</v>
      </c>
      <c r="L181" s="617" t="s">
        <v>3286</v>
      </c>
      <c r="M181" s="622">
        <v>2900</v>
      </c>
      <c r="N181" s="617" t="s">
        <v>3273</v>
      </c>
      <c r="O181" s="638">
        <v>20</v>
      </c>
      <c r="P181" s="401" t="s">
        <v>3286</v>
      </c>
      <c r="Q181" s="278">
        <v>7060</v>
      </c>
      <c r="R181" s="279">
        <v>70</v>
      </c>
      <c r="S181" s="280"/>
      <c r="T181" s="281"/>
      <c r="U181" s="282"/>
      <c r="V181" s="283"/>
      <c r="W181" s="282"/>
      <c r="X181" s="281" t="s">
        <v>0</v>
      </c>
      <c r="Y181" s="282"/>
      <c r="Z181" s="284"/>
      <c r="AA181" s="633" t="s">
        <v>3286</v>
      </c>
      <c r="AB181" s="641">
        <v>1920</v>
      </c>
      <c r="AC181" s="617" t="s">
        <v>3286</v>
      </c>
      <c r="AD181" s="646">
        <v>20</v>
      </c>
      <c r="AE181" s="617" t="s">
        <v>9</v>
      </c>
      <c r="AF181" s="631">
        <v>12100</v>
      </c>
      <c r="AG181" s="617" t="s">
        <v>3273</v>
      </c>
      <c r="AH181" s="620">
        <v>120</v>
      </c>
      <c r="AI181" s="617" t="s">
        <v>9</v>
      </c>
      <c r="AJ181" s="622">
        <v>2000</v>
      </c>
      <c r="AK181" s="617" t="s">
        <v>3273</v>
      </c>
      <c r="AL181" s="624">
        <v>20</v>
      </c>
      <c r="AM181" s="617" t="s">
        <v>9</v>
      </c>
      <c r="AN181" s="626">
        <v>580</v>
      </c>
      <c r="AO181" s="617" t="s">
        <v>9</v>
      </c>
      <c r="AP181" s="618">
        <v>5</v>
      </c>
      <c r="AQ181" s="617" t="s">
        <v>9</v>
      </c>
      <c r="AR181" s="629">
        <v>12280</v>
      </c>
      <c r="AS181" s="643" t="s">
        <v>3277</v>
      </c>
      <c r="AT181" s="644" t="s">
        <v>3276</v>
      </c>
      <c r="AU181" s="617" t="s">
        <v>3275</v>
      </c>
      <c r="AV181" s="285">
        <v>12100</v>
      </c>
      <c r="AW181" s="241"/>
      <c r="AX181" s="286" t="s">
        <v>3274</v>
      </c>
      <c r="AY181" s="250"/>
      <c r="AZ181" s="394"/>
      <c r="BA181" s="394"/>
      <c r="BB181" s="628"/>
    </row>
    <row r="182" spans="1:54" s="246" customFormat="1" ht="24" customHeight="1">
      <c r="A182" s="648"/>
      <c r="B182" s="635"/>
      <c r="C182" s="640"/>
      <c r="D182" s="287" t="s">
        <v>3208</v>
      </c>
      <c r="E182" s="272"/>
      <c r="F182" s="288">
        <v>53260</v>
      </c>
      <c r="G182" s="289"/>
      <c r="H182" s="401" t="s">
        <v>3273</v>
      </c>
      <c r="I182" s="290">
        <v>510</v>
      </c>
      <c r="J182" s="291"/>
      <c r="K182" s="292" t="s">
        <v>8</v>
      </c>
      <c r="L182" s="617"/>
      <c r="M182" s="623"/>
      <c r="N182" s="617"/>
      <c r="O182" s="639"/>
      <c r="P182" s="401" t="s">
        <v>3273</v>
      </c>
      <c r="Q182" s="290">
        <v>7060</v>
      </c>
      <c r="R182" s="293">
        <v>70</v>
      </c>
      <c r="S182" s="294" t="s">
        <v>3273</v>
      </c>
      <c r="T182" s="295">
        <v>49430</v>
      </c>
      <c r="U182" s="282" t="s">
        <v>3286</v>
      </c>
      <c r="V182" s="296">
        <v>490</v>
      </c>
      <c r="W182" s="297" t="s">
        <v>3273</v>
      </c>
      <c r="X182" s="298">
        <v>42370</v>
      </c>
      <c r="Y182" s="297" t="s">
        <v>9</v>
      </c>
      <c r="Z182" s="296">
        <v>420</v>
      </c>
      <c r="AA182" s="617"/>
      <c r="AB182" s="642"/>
      <c r="AC182" s="617"/>
      <c r="AD182" s="647"/>
      <c r="AE182" s="617"/>
      <c r="AF182" s="632"/>
      <c r="AG182" s="617"/>
      <c r="AH182" s="621"/>
      <c r="AI182" s="617"/>
      <c r="AJ182" s="623"/>
      <c r="AK182" s="617"/>
      <c r="AL182" s="625"/>
      <c r="AM182" s="617"/>
      <c r="AN182" s="627"/>
      <c r="AO182" s="617"/>
      <c r="AP182" s="619"/>
      <c r="AQ182" s="617"/>
      <c r="AR182" s="630"/>
      <c r="AS182" s="643"/>
      <c r="AT182" s="645"/>
      <c r="AU182" s="617"/>
      <c r="AV182" s="299">
        <v>120</v>
      </c>
      <c r="AW182" s="241"/>
      <c r="AX182" s="300">
        <v>0.96</v>
      </c>
      <c r="AY182" s="250"/>
      <c r="AZ182" s="394"/>
      <c r="BA182" s="394"/>
      <c r="BB182" s="628"/>
    </row>
    <row r="183" spans="1:54" s="246" customFormat="1" ht="24" customHeight="1">
      <c r="A183" s="648"/>
      <c r="B183" s="634" t="s">
        <v>3211</v>
      </c>
      <c r="C183" s="636" t="s">
        <v>7</v>
      </c>
      <c r="D183" s="271" t="s">
        <v>3207</v>
      </c>
      <c r="E183" s="272"/>
      <c r="F183" s="273">
        <v>46380</v>
      </c>
      <c r="G183" s="274">
        <v>53440</v>
      </c>
      <c r="H183" s="401" t="s">
        <v>3273</v>
      </c>
      <c r="I183" s="275">
        <v>440</v>
      </c>
      <c r="J183" s="276">
        <v>510</v>
      </c>
      <c r="K183" s="277" t="s">
        <v>8</v>
      </c>
      <c r="L183" s="617" t="s">
        <v>3273</v>
      </c>
      <c r="M183" s="622">
        <v>2260</v>
      </c>
      <c r="N183" s="617" t="s">
        <v>3286</v>
      </c>
      <c r="O183" s="638">
        <v>20</v>
      </c>
      <c r="P183" s="401" t="s">
        <v>3286</v>
      </c>
      <c r="Q183" s="278">
        <v>7060</v>
      </c>
      <c r="R183" s="279">
        <v>70</v>
      </c>
      <c r="S183" s="280"/>
      <c r="T183" s="281"/>
      <c r="U183" s="282"/>
      <c r="V183" s="283"/>
      <c r="W183" s="282"/>
      <c r="X183" s="281" t="s">
        <v>0</v>
      </c>
      <c r="Y183" s="282"/>
      <c r="Z183" s="284"/>
      <c r="AA183" s="633" t="s">
        <v>3273</v>
      </c>
      <c r="AB183" s="641" t="s">
        <v>26</v>
      </c>
      <c r="AC183" s="617" t="s">
        <v>3286</v>
      </c>
      <c r="AD183" s="646" t="s">
        <v>26</v>
      </c>
      <c r="AE183" s="617" t="s">
        <v>9</v>
      </c>
      <c r="AF183" s="631">
        <v>9410</v>
      </c>
      <c r="AG183" s="617" t="s">
        <v>3286</v>
      </c>
      <c r="AH183" s="620">
        <v>90</v>
      </c>
      <c r="AI183" s="617" t="s">
        <v>9</v>
      </c>
      <c r="AJ183" s="622">
        <v>1730</v>
      </c>
      <c r="AK183" s="617" t="s">
        <v>3273</v>
      </c>
      <c r="AL183" s="624">
        <v>10</v>
      </c>
      <c r="AM183" s="617" t="s">
        <v>9</v>
      </c>
      <c r="AN183" s="626">
        <v>450</v>
      </c>
      <c r="AO183" s="617" t="s">
        <v>9</v>
      </c>
      <c r="AP183" s="618">
        <v>4</v>
      </c>
      <c r="AQ183" s="617" t="s">
        <v>9</v>
      </c>
      <c r="AR183" s="629">
        <v>9770</v>
      </c>
      <c r="AS183" s="643" t="s">
        <v>3288</v>
      </c>
      <c r="AT183" s="644" t="s">
        <v>3289</v>
      </c>
      <c r="AU183" s="617" t="s">
        <v>3275</v>
      </c>
      <c r="AV183" s="285">
        <v>9410</v>
      </c>
      <c r="AW183" s="241"/>
      <c r="AX183" s="286" t="s">
        <v>3274</v>
      </c>
      <c r="AY183" s="250"/>
      <c r="AZ183" s="394"/>
      <c r="BA183" s="394"/>
      <c r="BB183" s="628"/>
    </row>
    <row r="184" spans="1:54" s="246" customFormat="1" ht="24" customHeight="1">
      <c r="A184" s="648"/>
      <c r="B184" s="635"/>
      <c r="C184" s="640"/>
      <c r="D184" s="287" t="s">
        <v>3208</v>
      </c>
      <c r="E184" s="272"/>
      <c r="F184" s="288">
        <v>53440</v>
      </c>
      <c r="G184" s="289"/>
      <c r="H184" s="401" t="s">
        <v>3273</v>
      </c>
      <c r="I184" s="290">
        <v>510</v>
      </c>
      <c r="J184" s="291"/>
      <c r="K184" s="292" t="s">
        <v>8</v>
      </c>
      <c r="L184" s="617"/>
      <c r="M184" s="623"/>
      <c r="N184" s="617"/>
      <c r="O184" s="639"/>
      <c r="P184" s="401" t="s">
        <v>3286</v>
      </c>
      <c r="Q184" s="290">
        <v>7060</v>
      </c>
      <c r="R184" s="293">
        <v>70</v>
      </c>
      <c r="S184" s="294" t="s">
        <v>3286</v>
      </c>
      <c r="T184" s="295">
        <v>49430</v>
      </c>
      <c r="U184" s="282" t="s">
        <v>3286</v>
      </c>
      <c r="V184" s="296">
        <v>490</v>
      </c>
      <c r="W184" s="297" t="s">
        <v>3273</v>
      </c>
      <c r="X184" s="298">
        <v>42370</v>
      </c>
      <c r="Y184" s="297" t="s">
        <v>9</v>
      </c>
      <c r="Z184" s="296">
        <v>420</v>
      </c>
      <c r="AA184" s="617"/>
      <c r="AB184" s="642"/>
      <c r="AC184" s="617"/>
      <c r="AD184" s="647"/>
      <c r="AE184" s="617"/>
      <c r="AF184" s="632"/>
      <c r="AG184" s="617"/>
      <c r="AH184" s="621"/>
      <c r="AI184" s="617"/>
      <c r="AJ184" s="623"/>
      <c r="AK184" s="617"/>
      <c r="AL184" s="625"/>
      <c r="AM184" s="617"/>
      <c r="AN184" s="627"/>
      <c r="AO184" s="617"/>
      <c r="AP184" s="619"/>
      <c r="AQ184" s="617"/>
      <c r="AR184" s="630"/>
      <c r="AS184" s="643"/>
      <c r="AT184" s="645"/>
      <c r="AU184" s="617"/>
      <c r="AV184" s="299">
        <v>90</v>
      </c>
      <c r="AW184" s="241"/>
      <c r="AX184" s="300">
        <v>0.98</v>
      </c>
      <c r="AY184" s="250"/>
      <c r="AZ184" s="394"/>
      <c r="BA184" s="394"/>
      <c r="BB184" s="628"/>
    </row>
    <row r="185" spans="1:54" s="246" customFormat="1" ht="24" customHeight="1">
      <c r="A185" s="648"/>
      <c r="B185" s="634" t="s">
        <v>3212</v>
      </c>
      <c r="C185" s="636" t="s">
        <v>7</v>
      </c>
      <c r="D185" s="271" t="s">
        <v>3207</v>
      </c>
      <c r="E185" s="272"/>
      <c r="F185" s="273">
        <v>42910</v>
      </c>
      <c r="G185" s="274">
        <v>49970</v>
      </c>
      <c r="H185" s="401" t="s">
        <v>3273</v>
      </c>
      <c r="I185" s="275">
        <v>410</v>
      </c>
      <c r="J185" s="276">
        <v>480</v>
      </c>
      <c r="K185" s="277" t="s">
        <v>8</v>
      </c>
      <c r="L185" s="617" t="s">
        <v>3273</v>
      </c>
      <c r="M185" s="622">
        <v>1690</v>
      </c>
      <c r="N185" s="617" t="s">
        <v>3273</v>
      </c>
      <c r="O185" s="638">
        <v>10</v>
      </c>
      <c r="P185" s="401" t="s">
        <v>3273</v>
      </c>
      <c r="Q185" s="278">
        <v>7060</v>
      </c>
      <c r="R185" s="279">
        <v>70</v>
      </c>
      <c r="S185" s="280"/>
      <c r="T185" s="281"/>
      <c r="U185" s="282"/>
      <c r="V185" s="283"/>
      <c r="W185" s="282"/>
      <c r="X185" s="281" t="s">
        <v>0</v>
      </c>
      <c r="Y185" s="282"/>
      <c r="Z185" s="284"/>
      <c r="AA185" s="633" t="s">
        <v>3286</v>
      </c>
      <c r="AB185" s="641" t="s">
        <v>26</v>
      </c>
      <c r="AC185" s="617" t="s">
        <v>3273</v>
      </c>
      <c r="AD185" s="646" t="s">
        <v>26</v>
      </c>
      <c r="AE185" s="617" t="s">
        <v>9</v>
      </c>
      <c r="AF185" s="631">
        <v>7060</v>
      </c>
      <c r="AG185" s="617" t="s">
        <v>3273</v>
      </c>
      <c r="AH185" s="620">
        <v>70</v>
      </c>
      <c r="AI185" s="617" t="s">
        <v>9</v>
      </c>
      <c r="AJ185" s="622">
        <v>1300</v>
      </c>
      <c r="AK185" s="617" t="s">
        <v>3286</v>
      </c>
      <c r="AL185" s="624">
        <v>10</v>
      </c>
      <c r="AM185" s="617" t="s">
        <v>9</v>
      </c>
      <c r="AN185" s="626">
        <v>340</v>
      </c>
      <c r="AO185" s="617" t="s">
        <v>9</v>
      </c>
      <c r="AP185" s="618">
        <v>3</v>
      </c>
      <c r="AQ185" s="617" t="s">
        <v>9</v>
      </c>
      <c r="AR185" s="629">
        <v>7500</v>
      </c>
      <c r="AS185" s="643" t="s">
        <v>3288</v>
      </c>
      <c r="AT185" s="644" t="s">
        <v>3276</v>
      </c>
      <c r="AU185" s="617" t="s">
        <v>3275</v>
      </c>
      <c r="AV185" s="285">
        <v>7060</v>
      </c>
      <c r="AW185" s="241"/>
      <c r="AX185" s="286" t="s">
        <v>3274</v>
      </c>
      <c r="AY185" s="250"/>
      <c r="AZ185" s="394"/>
      <c r="BA185" s="394"/>
      <c r="BB185" s="628"/>
    </row>
    <row r="186" spans="1:54" s="246" customFormat="1" ht="24" customHeight="1">
      <c r="A186" s="648"/>
      <c r="B186" s="635"/>
      <c r="C186" s="640"/>
      <c r="D186" s="287" t="s">
        <v>3208</v>
      </c>
      <c r="E186" s="272"/>
      <c r="F186" s="288">
        <v>49970</v>
      </c>
      <c r="G186" s="289"/>
      <c r="H186" s="401" t="s">
        <v>3273</v>
      </c>
      <c r="I186" s="290">
        <v>480</v>
      </c>
      <c r="J186" s="291"/>
      <c r="K186" s="292" t="s">
        <v>8</v>
      </c>
      <c r="L186" s="617"/>
      <c r="M186" s="623"/>
      <c r="N186" s="617"/>
      <c r="O186" s="639"/>
      <c r="P186" s="401" t="s">
        <v>3273</v>
      </c>
      <c r="Q186" s="290">
        <v>7060</v>
      </c>
      <c r="R186" s="293">
        <v>70</v>
      </c>
      <c r="S186" s="294" t="s">
        <v>3286</v>
      </c>
      <c r="T186" s="295">
        <v>49430</v>
      </c>
      <c r="U186" s="282" t="s">
        <v>3286</v>
      </c>
      <c r="V186" s="296">
        <v>490</v>
      </c>
      <c r="W186" s="297" t="s">
        <v>3286</v>
      </c>
      <c r="X186" s="298">
        <v>42370</v>
      </c>
      <c r="Y186" s="297" t="s">
        <v>9</v>
      </c>
      <c r="Z186" s="296">
        <v>420</v>
      </c>
      <c r="AA186" s="617"/>
      <c r="AB186" s="642"/>
      <c r="AC186" s="617"/>
      <c r="AD186" s="647"/>
      <c r="AE186" s="617"/>
      <c r="AF186" s="632"/>
      <c r="AG186" s="617"/>
      <c r="AH186" s="621"/>
      <c r="AI186" s="617"/>
      <c r="AJ186" s="623"/>
      <c r="AK186" s="617"/>
      <c r="AL186" s="625"/>
      <c r="AM186" s="617"/>
      <c r="AN186" s="627"/>
      <c r="AO186" s="617"/>
      <c r="AP186" s="619"/>
      <c r="AQ186" s="617"/>
      <c r="AR186" s="630"/>
      <c r="AS186" s="643"/>
      <c r="AT186" s="645"/>
      <c r="AU186" s="617"/>
      <c r="AV186" s="299">
        <v>70</v>
      </c>
      <c r="AW186" s="241"/>
      <c r="AX186" s="300">
        <v>0.88</v>
      </c>
      <c r="AY186" s="250"/>
      <c r="AZ186" s="394"/>
      <c r="BA186" s="394"/>
      <c r="BB186" s="628"/>
    </row>
    <row r="187" spans="1:54" s="246" customFormat="1" ht="24" customHeight="1">
      <c r="A187" s="648"/>
      <c r="B187" s="634" t="s">
        <v>3213</v>
      </c>
      <c r="C187" s="636" t="s">
        <v>7</v>
      </c>
      <c r="D187" s="271" t="s">
        <v>3207</v>
      </c>
      <c r="E187" s="272"/>
      <c r="F187" s="273">
        <v>38050</v>
      </c>
      <c r="G187" s="274">
        <v>45110</v>
      </c>
      <c r="H187" s="401" t="s">
        <v>3273</v>
      </c>
      <c r="I187" s="275">
        <v>360</v>
      </c>
      <c r="J187" s="276">
        <v>430</v>
      </c>
      <c r="K187" s="277" t="s">
        <v>8</v>
      </c>
      <c r="L187" s="617" t="s">
        <v>3286</v>
      </c>
      <c r="M187" s="622">
        <v>1350</v>
      </c>
      <c r="N187" s="617" t="s">
        <v>3273</v>
      </c>
      <c r="O187" s="638">
        <v>10</v>
      </c>
      <c r="P187" s="401" t="s">
        <v>3273</v>
      </c>
      <c r="Q187" s="278">
        <v>7060</v>
      </c>
      <c r="R187" s="279">
        <v>70</v>
      </c>
      <c r="S187" s="280"/>
      <c r="T187" s="281"/>
      <c r="U187" s="282"/>
      <c r="V187" s="283"/>
      <c r="W187" s="282"/>
      <c r="X187" s="281" t="s">
        <v>0</v>
      </c>
      <c r="Y187" s="282"/>
      <c r="Z187" s="284"/>
      <c r="AA187" s="633" t="s">
        <v>3273</v>
      </c>
      <c r="AB187" s="641" t="s">
        <v>26</v>
      </c>
      <c r="AC187" s="617" t="s">
        <v>3273</v>
      </c>
      <c r="AD187" s="646" t="s">
        <v>26</v>
      </c>
      <c r="AE187" s="617" t="s">
        <v>9</v>
      </c>
      <c r="AF187" s="631">
        <v>5640</v>
      </c>
      <c r="AG187" s="617" t="s">
        <v>3273</v>
      </c>
      <c r="AH187" s="620">
        <v>50</v>
      </c>
      <c r="AI187" s="617" t="s">
        <v>9</v>
      </c>
      <c r="AJ187" s="622">
        <v>1040</v>
      </c>
      <c r="AK187" s="617" t="s">
        <v>3273</v>
      </c>
      <c r="AL187" s="624">
        <v>10</v>
      </c>
      <c r="AM187" s="617" t="s">
        <v>9</v>
      </c>
      <c r="AN187" s="626">
        <v>300</v>
      </c>
      <c r="AO187" s="617" t="s">
        <v>9</v>
      </c>
      <c r="AP187" s="618">
        <v>3</v>
      </c>
      <c r="AQ187" s="617" t="s">
        <v>9</v>
      </c>
      <c r="AR187" s="629">
        <v>6130</v>
      </c>
      <c r="AS187" s="643" t="s">
        <v>3277</v>
      </c>
      <c r="AT187" s="644" t="s">
        <v>3276</v>
      </c>
      <c r="AU187" s="617" t="s">
        <v>3287</v>
      </c>
      <c r="AV187" s="285">
        <v>5640</v>
      </c>
      <c r="AW187" s="241"/>
      <c r="AX187" s="286" t="s">
        <v>3274</v>
      </c>
      <c r="AY187" s="250"/>
      <c r="AZ187" s="394"/>
      <c r="BA187" s="394"/>
      <c r="BB187" s="628"/>
    </row>
    <row r="188" spans="1:54" s="246" customFormat="1" ht="24" customHeight="1">
      <c r="A188" s="648"/>
      <c r="B188" s="635"/>
      <c r="C188" s="640"/>
      <c r="D188" s="287" t="s">
        <v>3208</v>
      </c>
      <c r="E188" s="272"/>
      <c r="F188" s="288">
        <v>45110</v>
      </c>
      <c r="G188" s="289"/>
      <c r="H188" s="401" t="s">
        <v>3273</v>
      </c>
      <c r="I188" s="290">
        <v>430</v>
      </c>
      <c r="J188" s="291"/>
      <c r="K188" s="292" t="s">
        <v>8</v>
      </c>
      <c r="L188" s="617"/>
      <c r="M188" s="623"/>
      <c r="N188" s="617"/>
      <c r="O188" s="639"/>
      <c r="P188" s="401" t="s">
        <v>3273</v>
      </c>
      <c r="Q188" s="290">
        <v>7060</v>
      </c>
      <c r="R188" s="293">
        <v>70</v>
      </c>
      <c r="S188" s="294" t="s">
        <v>3273</v>
      </c>
      <c r="T188" s="295">
        <v>49430</v>
      </c>
      <c r="U188" s="282" t="s">
        <v>3273</v>
      </c>
      <c r="V188" s="296">
        <v>490</v>
      </c>
      <c r="W188" s="297" t="s">
        <v>3286</v>
      </c>
      <c r="X188" s="298">
        <v>42370</v>
      </c>
      <c r="Y188" s="297" t="s">
        <v>9</v>
      </c>
      <c r="Z188" s="296">
        <v>420</v>
      </c>
      <c r="AA188" s="617"/>
      <c r="AB188" s="642"/>
      <c r="AC188" s="617"/>
      <c r="AD188" s="647"/>
      <c r="AE188" s="617"/>
      <c r="AF188" s="632"/>
      <c r="AG188" s="617"/>
      <c r="AH188" s="621"/>
      <c r="AI188" s="617"/>
      <c r="AJ188" s="623"/>
      <c r="AK188" s="617"/>
      <c r="AL188" s="625"/>
      <c r="AM188" s="617"/>
      <c r="AN188" s="627"/>
      <c r="AO188" s="617"/>
      <c r="AP188" s="619"/>
      <c r="AQ188" s="617"/>
      <c r="AR188" s="630"/>
      <c r="AS188" s="643"/>
      <c r="AT188" s="645"/>
      <c r="AU188" s="617"/>
      <c r="AV188" s="299">
        <v>50</v>
      </c>
      <c r="AX188" s="300">
        <v>0.91</v>
      </c>
      <c r="AY188" s="301"/>
      <c r="AZ188" s="394"/>
      <c r="BA188" s="394"/>
      <c r="BB188" s="628"/>
    </row>
    <row r="189" spans="1:54" s="302" customFormat="1" ht="24" customHeight="1">
      <c r="A189" s="648"/>
      <c r="B189" s="634" t="s">
        <v>3214</v>
      </c>
      <c r="C189" s="636" t="s">
        <v>7</v>
      </c>
      <c r="D189" s="271" t="s">
        <v>3207</v>
      </c>
      <c r="E189" s="272"/>
      <c r="F189" s="273">
        <v>34780</v>
      </c>
      <c r="G189" s="274">
        <v>41840</v>
      </c>
      <c r="H189" s="401" t="s">
        <v>3286</v>
      </c>
      <c r="I189" s="275">
        <v>330</v>
      </c>
      <c r="J189" s="276">
        <v>400</v>
      </c>
      <c r="K189" s="277" t="s">
        <v>8</v>
      </c>
      <c r="L189" s="617" t="s">
        <v>3286</v>
      </c>
      <c r="M189" s="622">
        <v>1130</v>
      </c>
      <c r="N189" s="617" t="s">
        <v>3273</v>
      </c>
      <c r="O189" s="638">
        <v>10</v>
      </c>
      <c r="P189" s="401" t="s">
        <v>3273</v>
      </c>
      <c r="Q189" s="278">
        <v>7060</v>
      </c>
      <c r="R189" s="279">
        <v>70</v>
      </c>
      <c r="S189" s="280"/>
      <c r="T189" s="281"/>
      <c r="U189" s="282"/>
      <c r="V189" s="283"/>
      <c r="W189" s="282"/>
      <c r="X189" s="281" t="s">
        <v>0</v>
      </c>
      <c r="Y189" s="282"/>
      <c r="Z189" s="284"/>
      <c r="AA189" s="633" t="s">
        <v>3273</v>
      </c>
      <c r="AB189" s="641" t="s">
        <v>26</v>
      </c>
      <c r="AC189" s="617" t="s">
        <v>3273</v>
      </c>
      <c r="AD189" s="646" t="s">
        <v>26</v>
      </c>
      <c r="AE189" s="617" t="s">
        <v>9</v>
      </c>
      <c r="AF189" s="631">
        <v>4700</v>
      </c>
      <c r="AG189" s="617" t="s">
        <v>3273</v>
      </c>
      <c r="AH189" s="620">
        <v>40</v>
      </c>
      <c r="AI189" s="617" t="s">
        <v>9</v>
      </c>
      <c r="AJ189" s="622">
        <v>860</v>
      </c>
      <c r="AK189" s="617" t="s">
        <v>3273</v>
      </c>
      <c r="AL189" s="624">
        <v>8</v>
      </c>
      <c r="AM189" s="617" t="s">
        <v>9</v>
      </c>
      <c r="AN189" s="626">
        <v>270</v>
      </c>
      <c r="AO189" s="617" t="s">
        <v>9</v>
      </c>
      <c r="AP189" s="618">
        <v>2</v>
      </c>
      <c r="AQ189" s="617" t="s">
        <v>9</v>
      </c>
      <c r="AR189" s="629">
        <v>5220</v>
      </c>
      <c r="AS189" s="643" t="s">
        <v>3277</v>
      </c>
      <c r="AT189" s="644" t="s">
        <v>3276</v>
      </c>
      <c r="AU189" s="617" t="s">
        <v>3275</v>
      </c>
      <c r="AV189" s="285">
        <v>4700</v>
      </c>
      <c r="AW189" s="237"/>
      <c r="AX189" s="286" t="s">
        <v>3274</v>
      </c>
      <c r="AY189" s="399"/>
      <c r="AZ189" s="394"/>
      <c r="BA189" s="394"/>
      <c r="BB189" s="628"/>
    </row>
    <row r="190" spans="1:54" s="302" customFormat="1" ht="24" customHeight="1">
      <c r="A190" s="648"/>
      <c r="B190" s="635"/>
      <c r="C190" s="640"/>
      <c r="D190" s="287" t="s">
        <v>3208</v>
      </c>
      <c r="E190" s="272"/>
      <c r="F190" s="288">
        <v>41840</v>
      </c>
      <c r="G190" s="289"/>
      <c r="H190" s="401" t="s">
        <v>3273</v>
      </c>
      <c r="I190" s="290">
        <v>400</v>
      </c>
      <c r="J190" s="291"/>
      <c r="K190" s="292" t="s">
        <v>8</v>
      </c>
      <c r="L190" s="617"/>
      <c r="M190" s="623"/>
      <c r="N190" s="617"/>
      <c r="O190" s="639"/>
      <c r="P190" s="401" t="s">
        <v>3273</v>
      </c>
      <c r="Q190" s="290">
        <v>7060</v>
      </c>
      <c r="R190" s="293">
        <v>70</v>
      </c>
      <c r="S190" s="294" t="s">
        <v>3273</v>
      </c>
      <c r="T190" s="295">
        <v>49430</v>
      </c>
      <c r="U190" s="282" t="s">
        <v>3273</v>
      </c>
      <c r="V190" s="296">
        <v>490</v>
      </c>
      <c r="W190" s="297" t="s">
        <v>3273</v>
      </c>
      <c r="X190" s="298">
        <v>42370</v>
      </c>
      <c r="Y190" s="297" t="s">
        <v>9</v>
      </c>
      <c r="Z190" s="296">
        <v>420</v>
      </c>
      <c r="AA190" s="617"/>
      <c r="AB190" s="642"/>
      <c r="AC190" s="617"/>
      <c r="AD190" s="647"/>
      <c r="AE190" s="617"/>
      <c r="AF190" s="632"/>
      <c r="AG190" s="617"/>
      <c r="AH190" s="621"/>
      <c r="AI190" s="617"/>
      <c r="AJ190" s="623"/>
      <c r="AK190" s="617"/>
      <c r="AL190" s="625"/>
      <c r="AM190" s="617"/>
      <c r="AN190" s="627"/>
      <c r="AO190" s="617"/>
      <c r="AP190" s="619"/>
      <c r="AQ190" s="617"/>
      <c r="AR190" s="630"/>
      <c r="AS190" s="643"/>
      <c r="AT190" s="645"/>
      <c r="AU190" s="617"/>
      <c r="AV190" s="299">
        <v>40</v>
      </c>
      <c r="AW190" s="237"/>
      <c r="AX190" s="300">
        <v>0.88</v>
      </c>
      <c r="AY190" s="399"/>
      <c r="AZ190" s="394"/>
      <c r="BA190" s="394"/>
      <c r="BB190" s="628"/>
    </row>
    <row r="191" spans="1:54" s="302" customFormat="1" ht="24" customHeight="1">
      <c r="A191" s="648"/>
      <c r="B191" s="634" t="s">
        <v>3215</v>
      </c>
      <c r="C191" s="636" t="s">
        <v>7</v>
      </c>
      <c r="D191" s="271" t="s">
        <v>3207</v>
      </c>
      <c r="E191" s="272"/>
      <c r="F191" s="273">
        <v>32450</v>
      </c>
      <c r="G191" s="274">
        <v>39510</v>
      </c>
      <c r="H191" s="401" t="s">
        <v>3286</v>
      </c>
      <c r="I191" s="275">
        <v>300</v>
      </c>
      <c r="J191" s="276">
        <v>370</v>
      </c>
      <c r="K191" s="277" t="s">
        <v>8</v>
      </c>
      <c r="L191" s="617" t="s">
        <v>3273</v>
      </c>
      <c r="M191" s="622">
        <v>960</v>
      </c>
      <c r="N191" s="617" t="s">
        <v>3273</v>
      </c>
      <c r="O191" s="638">
        <v>9</v>
      </c>
      <c r="P191" s="401" t="s">
        <v>3286</v>
      </c>
      <c r="Q191" s="278">
        <v>7060</v>
      </c>
      <c r="R191" s="279">
        <v>70</v>
      </c>
      <c r="S191" s="280"/>
      <c r="T191" s="281"/>
      <c r="U191" s="282"/>
      <c r="V191" s="283"/>
      <c r="W191" s="282"/>
      <c r="X191" s="281" t="s">
        <v>0</v>
      </c>
      <c r="Y191" s="282"/>
      <c r="Z191" s="284"/>
      <c r="AA191" s="633" t="s">
        <v>3286</v>
      </c>
      <c r="AB191" s="641" t="s">
        <v>26</v>
      </c>
      <c r="AC191" s="617" t="s">
        <v>3286</v>
      </c>
      <c r="AD191" s="646" t="s">
        <v>26</v>
      </c>
      <c r="AE191" s="617" t="s">
        <v>9</v>
      </c>
      <c r="AF191" s="631">
        <v>4030</v>
      </c>
      <c r="AG191" s="617" t="s">
        <v>3273</v>
      </c>
      <c r="AH191" s="620">
        <v>40</v>
      </c>
      <c r="AI191" s="617" t="s">
        <v>9</v>
      </c>
      <c r="AJ191" s="622">
        <v>740</v>
      </c>
      <c r="AK191" s="617" t="s">
        <v>3273</v>
      </c>
      <c r="AL191" s="624">
        <v>7</v>
      </c>
      <c r="AM191" s="617" t="s">
        <v>9</v>
      </c>
      <c r="AN191" s="626">
        <v>250</v>
      </c>
      <c r="AO191" s="617" t="s">
        <v>9</v>
      </c>
      <c r="AP191" s="618">
        <v>2</v>
      </c>
      <c r="AQ191" s="617" t="s">
        <v>9</v>
      </c>
      <c r="AR191" s="629">
        <v>4660</v>
      </c>
      <c r="AS191" s="643" t="s">
        <v>3277</v>
      </c>
      <c r="AT191" s="644" t="s">
        <v>3276</v>
      </c>
      <c r="AU191" s="617" t="s">
        <v>3275</v>
      </c>
      <c r="AV191" s="285">
        <v>4030</v>
      </c>
      <c r="AW191" s="237"/>
      <c r="AX191" s="286" t="s">
        <v>3274</v>
      </c>
      <c r="AY191" s="399"/>
      <c r="AZ191" s="394"/>
      <c r="BA191" s="394"/>
      <c r="BB191" s="628"/>
    </row>
    <row r="192" spans="1:54" s="302" customFormat="1" ht="24" customHeight="1">
      <c r="A192" s="648"/>
      <c r="B192" s="635"/>
      <c r="C192" s="640"/>
      <c r="D192" s="287" t="s">
        <v>3208</v>
      </c>
      <c r="E192" s="272"/>
      <c r="F192" s="288">
        <v>39510</v>
      </c>
      <c r="G192" s="289"/>
      <c r="H192" s="401" t="s">
        <v>3273</v>
      </c>
      <c r="I192" s="290">
        <v>370</v>
      </c>
      <c r="J192" s="291"/>
      <c r="K192" s="292" t="s">
        <v>8</v>
      </c>
      <c r="L192" s="617"/>
      <c r="M192" s="623"/>
      <c r="N192" s="617"/>
      <c r="O192" s="639"/>
      <c r="P192" s="401" t="s">
        <v>3286</v>
      </c>
      <c r="Q192" s="290">
        <v>7060</v>
      </c>
      <c r="R192" s="293">
        <v>70</v>
      </c>
      <c r="S192" s="294" t="s">
        <v>3286</v>
      </c>
      <c r="T192" s="295">
        <v>49430</v>
      </c>
      <c r="U192" s="282" t="s">
        <v>3273</v>
      </c>
      <c r="V192" s="296">
        <v>490</v>
      </c>
      <c r="W192" s="297" t="s">
        <v>3286</v>
      </c>
      <c r="X192" s="298">
        <v>42370</v>
      </c>
      <c r="Y192" s="297" t="s">
        <v>9</v>
      </c>
      <c r="Z192" s="296">
        <v>420</v>
      </c>
      <c r="AA192" s="617"/>
      <c r="AB192" s="642"/>
      <c r="AC192" s="617"/>
      <c r="AD192" s="647"/>
      <c r="AE192" s="617"/>
      <c r="AF192" s="632"/>
      <c r="AG192" s="617"/>
      <c r="AH192" s="621"/>
      <c r="AI192" s="617"/>
      <c r="AJ192" s="623"/>
      <c r="AK192" s="617"/>
      <c r="AL192" s="625"/>
      <c r="AM192" s="617"/>
      <c r="AN192" s="627"/>
      <c r="AO192" s="617"/>
      <c r="AP192" s="619"/>
      <c r="AQ192" s="617"/>
      <c r="AR192" s="630"/>
      <c r="AS192" s="643"/>
      <c r="AT192" s="645"/>
      <c r="AU192" s="617"/>
      <c r="AV192" s="299">
        <v>40</v>
      </c>
      <c r="AW192" s="237"/>
      <c r="AX192" s="300">
        <v>0.9</v>
      </c>
      <c r="AY192" s="399"/>
      <c r="AZ192" s="394"/>
      <c r="BA192" s="394"/>
      <c r="BB192" s="628"/>
    </row>
    <row r="193" spans="1:54" s="302" customFormat="1" ht="24" customHeight="1">
      <c r="A193" s="648"/>
      <c r="B193" s="634" t="s">
        <v>3216</v>
      </c>
      <c r="C193" s="636" t="s">
        <v>7</v>
      </c>
      <c r="D193" s="271" t="s">
        <v>3207</v>
      </c>
      <c r="E193" s="272"/>
      <c r="F193" s="273">
        <v>30720</v>
      </c>
      <c r="G193" s="274">
        <v>37780</v>
      </c>
      <c r="H193" s="401" t="s">
        <v>3286</v>
      </c>
      <c r="I193" s="275">
        <v>280</v>
      </c>
      <c r="J193" s="276">
        <v>360</v>
      </c>
      <c r="K193" s="277" t="s">
        <v>8</v>
      </c>
      <c r="L193" s="617" t="s">
        <v>3273</v>
      </c>
      <c r="M193" s="622">
        <v>840</v>
      </c>
      <c r="N193" s="617" t="s">
        <v>3273</v>
      </c>
      <c r="O193" s="638">
        <v>8</v>
      </c>
      <c r="P193" s="401" t="s">
        <v>3273</v>
      </c>
      <c r="Q193" s="278">
        <v>7060</v>
      </c>
      <c r="R193" s="279">
        <v>70</v>
      </c>
      <c r="S193" s="280"/>
      <c r="T193" s="281"/>
      <c r="U193" s="282"/>
      <c r="V193" s="283"/>
      <c r="W193" s="282"/>
      <c r="X193" s="281" t="s">
        <v>0</v>
      </c>
      <c r="Y193" s="282"/>
      <c r="Z193" s="284"/>
      <c r="AA193" s="633" t="s">
        <v>3273</v>
      </c>
      <c r="AB193" s="641" t="s">
        <v>26</v>
      </c>
      <c r="AC193" s="617" t="s">
        <v>3273</v>
      </c>
      <c r="AD193" s="646" t="s">
        <v>26</v>
      </c>
      <c r="AE193" s="617" t="s">
        <v>9</v>
      </c>
      <c r="AF193" s="631">
        <v>3530</v>
      </c>
      <c r="AG193" s="617" t="s">
        <v>3273</v>
      </c>
      <c r="AH193" s="620">
        <v>30</v>
      </c>
      <c r="AI193" s="617" t="s">
        <v>9</v>
      </c>
      <c r="AJ193" s="622">
        <v>650</v>
      </c>
      <c r="AK193" s="617" t="s">
        <v>3286</v>
      </c>
      <c r="AL193" s="624">
        <v>6</v>
      </c>
      <c r="AM193" s="617" t="s">
        <v>9</v>
      </c>
      <c r="AN193" s="626">
        <v>230</v>
      </c>
      <c r="AO193" s="617" t="s">
        <v>9</v>
      </c>
      <c r="AP193" s="618">
        <v>2</v>
      </c>
      <c r="AQ193" s="617" t="s">
        <v>9</v>
      </c>
      <c r="AR193" s="629">
        <v>4250</v>
      </c>
      <c r="AS193" s="643" t="s">
        <v>3277</v>
      </c>
      <c r="AT193" s="644" t="s">
        <v>3276</v>
      </c>
      <c r="AU193" s="617" t="s">
        <v>3275</v>
      </c>
      <c r="AV193" s="285">
        <v>3530</v>
      </c>
      <c r="AW193" s="237"/>
      <c r="AX193" s="286" t="s">
        <v>3274</v>
      </c>
      <c r="AY193" s="399"/>
      <c r="AZ193" s="394"/>
      <c r="BA193" s="394"/>
      <c r="BB193" s="628"/>
    </row>
    <row r="194" spans="1:54" s="302" customFormat="1" ht="24" customHeight="1">
      <c r="A194" s="648"/>
      <c r="B194" s="635"/>
      <c r="C194" s="640"/>
      <c r="D194" s="287" t="s">
        <v>3208</v>
      </c>
      <c r="E194" s="272"/>
      <c r="F194" s="288">
        <v>37780</v>
      </c>
      <c r="G194" s="289"/>
      <c r="H194" s="401" t="s">
        <v>3286</v>
      </c>
      <c r="I194" s="290">
        <v>360</v>
      </c>
      <c r="J194" s="291"/>
      <c r="K194" s="292" t="s">
        <v>8</v>
      </c>
      <c r="L194" s="617"/>
      <c r="M194" s="623"/>
      <c r="N194" s="617"/>
      <c r="O194" s="639"/>
      <c r="P194" s="401" t="s">
        <v>3286</v>
      </c>
      <c r="Q194" s="290">
        <v>7060</v>
      </c>
      <c r="R194" s="293">
        <v>70</v>
      </c>
      <c r="S194" s="294" t="s">
        <v>3273</v>
      </c>
      <c r="T194" s="295">
        <v>49430</v>
      </c>
      <c r="U194" s="282" t="s">
        <v>3273</v>
      </c>
      <c r="V194" s="296">
        <v>490</v>
      </c>
      <c r="W194" s="297" t="s">
        <v>3273</v>
      </c>
      <c r="X194" s="298">
        <v>42370</v>
      </c>
      <c r="Y194" s="297" t="s">
        <v>9</v>
      </c>
      <c r="Z194" s="296">
        <v>420</v>
      </c>
      <c r="AA194" s="617"/>
      <c r="AB194" s="642"/>
      <c r="AC194" s="617"/>
      <c r="AD194" s="647"/>
      <c r="AE194" s="617"/>
      <c r="AF194" s="632"/>
      <c r="AG194" s="617"/>
      <c r="AH194" s="621"/>
      <c r="AI194" s="617"/>
      <c r="AJ194" s="623"/>
      <c r="AK194" s="617"/>
      <c r="AL194" s="625"/>
      <c r="AM194" s="617"/>
      <c r="AN194" s="627"/>
      <c r="AO194" s="617"/>
      <c r="AP194" s="619"/>
      <c r="AQ194" s="617"/>
      <c r="AR194" s="630"/>
      <c r="AS194" s="643"/>
      <c r="AT194" s="645"/>
      <c r="AU194" s="617"/>
      <c r="AV194" s="299">
        <v>30</v>
      </c>
      <c r="AW194" s="237"/>
      <c r="AX194" s="300">
        <v>0.92</v>
      </c>
      <c r="AY194" s="399"/>
      <c r="AZ194" s="394"/>
      <c r="BA194" s="394"/>
      <c r="BB194" s="628"/>
    </row>
    <row r="195" spans="1:54" s="302" customFormat="1" ht="24" customHeight="1">
      <c r="A195" s="648"/>
      <c r="B195" s="634" t="s">
        <v>3217</v>
      </c>
      <c r="C195" s="636" t="s">
        <v>7</v>
      </c>
      <c r="D195" s="271" t="s">
        <v>3207</v>
      </c>
      <c r="E195" s="272"/>
      <c r="F195" s="273">
        <v>29360</v>
      </c>
      <c r="G195" s="274">
        <v>36420</v>
      </c>
      <c r="H195" s="401" t="s">
        <v>3286</v>
      </c>
      <c r="I195" s="275">
        <v>270</v>
      </c>
      <c r="J195" s="276">
        <v>340</v>
      </c>
      <c r="K195" s="277" t="s">
        <v>8</v>
      </c>
      <c r="L195" s="617" t="s">
        <v>3273</v>
      </c>
      <c r="M195" s="622">
        <v>750</v>
      </c>
      <c r="N195" s="617" t="s">
        <v>3273</v>
      </c>
      <c r="O195" s="638">
        <v>7</v>
      </c>
      <c r="P195" s="401" t="s">
        <v>3286</v>
      </c>
      <c r="Q195" s="278">
        <v>7060</v>
      </c>
      <c r="R195" s="279">
        <v>70</v>
      </c>
      <c r="S195" s="280"/>
      <c r="T195" s="281"/>
      <c r="U195" s="282"/>
      <c r="V195" s="283"/>
      <c r="W195" s="282"/>
      <c r="X195" s="281" t="s">
        <v>0</v>
      </c>
      <c r="Y195" s="282"/>
      <c r="Z195" s="284"/>
      <c r="AA195" s="633" t="s">
        <v>3273</v>
      </c>
      <c r="AB195" s="641">
        <v>640</v>
      </c>
      <c r="AC195" s="617" t="s">
        <v>3273</v>
      </c>
      <c r="AD195" s="646">
        <v>6</v>
      </c>
      <c r="AE195" s="617" t="s">
        <v>9</v>
      </c>
      <c r="AF195" s="631">
        <v>3130</v>
      </c>
      <c r="AG195" s="617" t="s">
        <v>3273</v>
      </c>
      <c r="AH195" s="620">
        <v>30</v>
      </c>
      <c r="AI195" s="617" t="s">
        <v>9</v>
      </c>
      <c r="AJ195" s="622">
        <v>570</v>
      </c>
      <c r="AK195" s="617" t="s">
        <v>3273</v>
      </c>
      <c r="AL195" s="624">
        <v>5</v>
      </c>
      <c r="AM195" s="617" t="s">
        <v>9</v>
      </c>
      <c r="AN195" s="626">
        <v>220</v>
      </c>
      <c r="AO195" s="617" t="s">
        <v>9</v>
      </c>
      <c r="AP195" s="618">
        <v>2</v>
      </c>
      <c r="AQ195" s="617" t="s">
        <v>9</v>
      </c>
      <c r="AR195" s="629">
        <v>3920</v>
      </c>
      <c r="AS195" s="643" t="s">
        <v>3277</v>
      </c>
      <c r="AT195" s="644" t="s">
        <v>3276</v>
      </c>
      <c r="AU195" s="617" t="s">
        <v>3275</v>
      </c>
      <c r="AV195" s="285">
        <v>3130</v>
      </c>
      <c r="AW195" s="237"/>
      <c r="AX195" s="286" t="s">
        <v>3274</v>
      </c>
      <c r="AY195" s="399"/>
      <c r="AZ195" s="394"/>
      <c r="BA195" s="394"/>
      <c r="BB195" s="628"/>
    </row>
    <row r="196" spans="1:54" s="302" customFormat="1" ht="24" customHeight="1">
      <c r="A196" s="648"/>
      <c r="B196" s="635"/>
      <c r="C196" s="640"/>
      <c r="D196" s="287" t="s">
        <v>3208</v>
      </c>
      <c r="E196" s="272"/>
      <c r="F196" s="288">
        <v>36420</v>
      </c>
      <c r="G196" s="289"/>
      <c r="H196" s="401" t="s">
        <v>3273</v>
      </c>
      <c r="I196" s="290">
        <v>340</v>
      </c>
      <c r="J196" s="291"/>
      <c r="K196" s="292" t="s">
        <v>8</v>
      </c>
      <c r="L196" s="617"/>
      <c r="M196" s="623"/>
      <c r="N196" s="617"/>
      <c r="O196" s="639"/>
      <c r="P196" s="401" t="s">
        <v>3273</v>
      </c>
      <c r="Q196" s="290">
        <v>7060</v>
      </c>
      <c r="R196" s="293">
        <v>70</v>
      </c>
      <c r="S196" s="294" t="s">
        <v>3273</v>
      </c>
      <c r="T196" s="295">
        <v>49430</v>
      </c>
      <c r="U196" s="282" t="s">
        <v>3286</v>
      </c>
      <c r="V196" s="296">
        <v>490</v>
      </c>
      <c r="W196" s="297" t="s">
        <v>3273</v>
      </c>
      <c r="X196" s="298">
        <v>42370</v>
      </c>
      <c r="Y196" s="297" t="s">
        <v>9</v>
      </c>
      <c r="Z196" s="296">
        <v>420</v>
      </c>
      <c r="AA196" s="617"/>
      <c r="AB196" s="642"/>
      <c r="AC196" s="617"/>
      <c r="AD196" s="647"/>
      <c r="AE196" s="617"/>
      <c r="AF196" s="632"/>
      <c r="AG196" s="617"/>
      <c r="AH196" s="621"/>
      <c r="AI196" s="617"/>
      <c r="AJ196" s="623"/>
      <c r="AK196" s="617"/>
      <c r="AL196" s="625"/>
      <c r="AM196" s="617"/>
      <c r="AN196" s="627"/>
      <c r="AO196" s="617"/>
      <c r="AP196" s="619"/>
      <c r="AQ196" s="617"/>
      <c r="AR196" s="630"/>
      <c r="AS196" s="643"/>
      <c r="AT196" s="645"/>
      <c r="AU196" s="617"/>
      <c r="AV196" s="299">
        <v>30</v>
      </c>
      <c r="AW196" s="237"/>
      <c r="AX196" s="300">
        <v>0.94</v>
      </c>
      <c r="AY196" s="399"/>
      <c r="AZ196" s="394"/>
      <c r="BA196" s="394"/>
      <c r="BB196" s="628"/>
    </row>
    <row r="197" spans="1:54" s="302" customFormat="1" ht="24" customHeight="1">
      <c r="A197" s="648"/>
      <c r="B197" s="634" t="s">
        <v>3218</v>
      </c>
      <c r="C197" s="636" t="s">
        <v>7</v>
      </c>
      <c r="D197" s="271" t="s">
        <v>3207</v>
      </c>
      <c r="E197" s="272"/>
      <c r="F197" s="273">
        <v>28280</v>
      </c>
      <c r="G197" s="274">
        <v>35340</v>
      </c>
      <c r="H197" s="401" t="s">
        <v>3285</v>
      </c>
      <c r="I197" s="275">
        <v>260</v>
      </c>
      <c r="J197" s="276">
        <v>330</v>
      </c>
      <c r="K197" s="277" t="s">
        <v>8</v>
      </c>
      <c r="L197" s="617" t="s">
        <v>3273</v>
      </c>
      <c r="M197" s="622">
        <v>670</v>
      </c>
      <c r="N197" s="617" t="s">
        <v>3273</v>
      </c>
      <c r="O197" s="638">
        <v>6</v>
      </c>
      <c r="P197" s="401" t="s">
        <v>3285</v>
      </c>
      <c r="Q197" s="278">
        <v>7060</v>
      </c>
      <c r="R197" s="279">
        <v>70</v>
      </c>
      <c r="S197" s="280"/>
      <c r="T197" s="281"/>
      <c r="U197" s="282"/>
      <c r="V197" s="283"/>
      <c r="W197" s="282"/>
      <c r="X197" s="281" t="s">
        <v>0</v>
      </c>
      <c r="Y197" s="282"/>
      <c r="Z197" s="284"/>
      <c r="AA197" s="633" t="s">
        <v>3279</v>
      </c>
      <c r="AB197" s="641">
        <v>570</v>
      </c>
      <c r="AC197" s="617" t="s">
        <v>3279</v>
      </c>
      <c r="AD197" s="646">
        <v>5</v>
      </c>
      <c r="AE197" s="617" t="s">
        <v>9</v>
      </c>
      <c r="AF197" s="631">
        <v>2820</v>
      </c>
      <c r="AG197" s="617" t="s">
        <v>3279</v>
      </c>
      <c r="AH197" s="620">
        <v>20</v>
      </c>
      <c r="AI197" s="617" t="s">
        <v>9</v>
      </c>
      <c r="AJ197" s="622">
        <v>520</v>
      </c>
      <c r="AK197" s="617" t="s">
        <v>3279</v>
      </c>
      <c r="AL197" s="624">
        <v>5</v>
      </c>
      <c r="AM197" s="617" t="s">
        <v>9</v>
      </c>
      <c r="AN197" s="626">
        <v>210</v>
      </c>
      <c r="AO197" s="617" t="s">
        <v>9</v>
      </c>
      <c r="AP197" s="618">
        <v>2</v>
      </c>
      <c r="AQ197" s="617" t="s">
        <v>9</v>
      </c>
      <c r="AR197" s="629">
        <v>3660</v>
      </c>
      <c r="AS197" s="643" t="s">
        <v>3282</v>
      </c>
      <c r="AT197" s="644" t="s">
        <v>3281</v>
      </c>
      <c r="AU197" s="617" t="s">
        <v>3280</v>
      </c>
      <c r="AV197" s="285">
        <v>2820</v>
      </c>
      <c r="AW197" s="237"/>
      <c r="AX197" s="286" t="s">
        <v>3274</v>
      </c>
      <c r="AY197" s="399"/>
      <c r="AZ197" s="394"/>
      <c r="BA197" s="394"/>
      <c r="BB197" s="628"/>
    </row>
    <row r="198" spans="1:54" s="302" customFormat="1" ht="24" customHeight="1">
      <c r="A198" s="648"/>
      <c r="B198" s="635"/>
      <c r="C198" s="640"/>
      <c r="D198" s="287" t="s">
        <v>3208</v>
      </c>
      <c r="E198" s="272"/>
      <c r="F198" s="288">
        <v>35340</v>
      </c>
      <c r="G198" s="289"/>
      <c r="H198" s="401" t="s">
        <v>3279</v>
      </c>
      <c r="I198" s="290">
        <v>330</v>
      </c>
      <c r="J198" s="291"/>
      <c r="K198" s="292" t="s">
        <v>8</v>
      </c>
      <c r="L198" s="617"/>
      <c r="M198" s="623"/>
      <c r="N198" s="617"/>
      <c r="O198" s="639"/>
      <c r="P198" s="401" t="s">
        <v>3279</v>
      </c>
      <c r="Q198" s="290">
        <v>7060</v>
      </c>
      <c r="R198" s="293">
        <v>70</v>
      </c>
      <c r="S198" s="294" t="s">
        <v>3279</v>
      </c>
      <c r="T198" s="295">
        <v>49430</v>
      </c>
      <c r="U198" s="282" t="s">
        <v>3279</v>
      </c>
      <c r="V198" s="296">
        <v>490</v>
      </c>
      <c r="W198" s="297" t="s">
        <v>3279</v>
      </c>
      <c r="X198" s="298">
        <v>42370</v>
      </c>
      <c r="Y198" s="297" t="s">
        <v>9</v>
      </c>
      <c r="Z198" s="296">
        <v>420</v>
      </c>
      <c r="AA198" s="617"/>
      <c r="AB198" s="642"/>
      <c r="AC198" s="617"/>
      <c r="AD198" s="647"/>
      <c r="AE198" s="617"/>
      <c r="AF198" s="632"/>
      <c r="AG198" s="617"/>
      <c r="AH198" s="621"/>
      <c r="AI198" s="617"/>
      <c r="AJ198" s="623"/>
      <c r="AK198" s="617"/>
      <c r="AL198" s="625"/>
      <c r="AM198" s="617"/>
      <c r="AN198" s="627"/>
      <c r="AO198" s="617"/>
      <c r="AP198" s="619"/>
      <c r="AQ198" s="617"/>
      <c r="AR198" s="630"/>
      <c r="AS198" s="643"/>
      <c r="AT198" s="645"/>
      <c r="AU198" s="617"/>
      <c r="AV198" s="299">
        <v>20</v>
      </c>
      <c r="AW198" s="237"/>
      <c r="AX198" s="300">
        <v>0.98</v>
      </c>
      <c r="AY198" s="399"/>
      <c r="AZ198" s="394"/>
      <c r="BA198" s="394"/>
      <c r="BB198" s="628"/>
    </row>
    <row r="199" spans="1:54" s="302" customFormat="1" ht="24" customHeight="1">
      <c r="A199" s="648"/>
      <c r="B199" s="634" t="s">
        <v>3219</v>
      </c>
      <c r="C199" s="636" t="s">
        <v>7</v>
      </c>
      <c r="D199" s="271" t="s">
        <v>3207</v>
      </c>
      <c r="E199" s="272"/>
      <c r="F199" s="273">
        <v>26660</v>
      </c>
      <c r="G199" s="274">
        <v>33720</v>
      </c>
      <c r="H199" s="401" t="s">
        <v>3279</v>
      </c>
      <c r="I199" s="275">
        <v>240</v>
      </c>
      <c r="J199" s="276">
        <v>310</v>
      </c>
      <c r="K199" s="277" t="s">
        <v>8</v>
      </c>
      <c r="L199" s="617" t="s">
        <v>3279</v>
      </c>
      <c r="M199" s="622">
        <v>560</v>
      </c>
      <c r="N199" s="617" t="s">
        <v>3279</v>
      </c>
      <c r="O199" s="638">
        <v>5</v>
      </c>
      <c r="P199" s="401" t="s">
        <v>3279</v>
      </c>
      <c r="Q199" s="278">
        <v>7060</v>
      </c>
      <c r="R199" s="279">
        <v>70</v>
      </c>
      <c r="S199" s="280"/>
      <c r="T199" s="281"/>
      <c r="U199" s="282"/>
      <c r="V199" s="283"/>
      <c r="W199" s="282"/>
      <c r="X199" s="281" t="s">
        <v>0</v>
      </c>
      <c r="Y199" s="282"/>
      <c r="Z199" s="284"/>
      <c r="AA199" s="633" t="s">
        <v>3279</v>
      </c>
      <c r="AB199" s="641">
        <v>480</v>
      </c>
      <c r="AC199" s="617" t="s">
        <v>3279</v>
      </c>
      <c r="AD199" s="646">
        <v>4</v>
      </c>
      <c r="AE199" s="617" t="s">
        <v>9</v>
      </c>
      <c r="AF199" s="631">
        <v>2350</v>
      </c>
      <c r="AG199" s="617" t="s">
        <v>3279</v>
      </c>
      <c r="AH199" s="620">
        <v>20</v>
      </c>
      <c r="AI199" s="617" t="s">
        <v>9</v>
      </c>
      <c r="AJ199" s="622">
        <v>500</v>
      </c>
      <c r="AK199" s="617" t="s">
        <v>3279</v>
      </c>
      <c r="AL199" s="624">
        <v>5</v>
      </c>
      <c r="AM199" s="617" t="s">
        <v>9</v>
      </c>
      <c r="AN199" s="626">
        <v>190</v>
      </c>
      <c r="AO199" s="617" t="s">
        <v>9</v>
      </c>
      <c r="AP199" s="618">
        <v>1</v>
      </c>
      <c r="AQ199" s="617" t="s">
        <v>9</v>
      </c>
      <c r="AR199" s="629">
        <v>3160</v>
      </c>
      <c r="AS199" s="643" t="s">
        <v>3282</v>
      </c>
      <c r="AT199" s="644" t="s">
        <v>3281</v>
      </c>
      <c r="AU199" s="617" t="s">
        <v>3280</v>
      </c>
      <c r="AV199" s="285">
        <v>2350</v>
      </c>
      <c r="AW199" s="237"/>
      <c r="AX199" s="286" t="s">
        <v>3274</v>
      </c>
      <c r="AY199" s="399"/>
      <c r="AZ199" s="394"/>
      <c r="BA199" s="394"/>
      <c r="BB199" s="628"/>
    </row>
    <row r="200" spans="1:54" s="302" customFormat="1" ht="24" customHeight="1">
      <c r="A200" s="648"/>
      <c r="B200" s="635"/>
      <c r="C200" s="640"/>
      <c r="D200" s="287" t="s">
        <v>3208</v>
      </c>
      <c r="E200" s="272"/>
      <c r="F200" s="288">
        <v>33720</v>
      </c>
      <c r="G200" s="289"/>
      <c r="H200" s="401" t="s">
        <v>3279</v>
      </c>
      <c r="I200" s="290">
        <v>310</v>
      </c>
      <c r="J200" s="291"/>
      <c r="K200" s="292" t="s">
        <v>8</v>
      </c>
      <c r="L200" s="617"/>
      <c r="M200" s="623"/>
      <c r="N200" s="617"/>
      <c r="O200" s="639"/>
      <c r="P200" s="401" t="s">
        <v>3279</v>
      </c>
      <c r="Q200" s="290">
        <v>7060</v>
      </c>
      <c r="R200" s="293">
        <v>70</v>
      </c>
      <c r="S200" s="294" t="s">
        <v>3279</v>
      </c>
      <c r="T200" s="295">
        <v>49430</v>
      </c>
      <c r="U200" s="282" t="s">
        <v>3279</v>
      </c>
      <c r="V200" s="296">
        <v>490</v>
      </c>
      <c r="W200" s="297" t="s">
        <v>3279</v>
      </c>
      <c r="X200" s="298">
        <v>42370</v>
      </c>
      <c r="Y200" s="297" t="s">
        <v>9</v>
      </c>
      <c r="Z200" s="296">
        <v>420</v>
      </c>
      <c r="AA200" s="617"/>
      <c r="AB200" s="642"/>
      <c r="AC200" s="617"/>
      <c r="AD200" s="647"/>
      <c r="AE200" s="617"/>
      <c r="AF200" s="632"/>
      <c r="AG200" s="617"/>
      <c r="AH200" s="621"/>
      <c r="AI200" s="617"/>
      <c r="AJ200" s="623"/>
      <c r="AK200" s="617"/>
      <c r="AL200" s="625"/>
      <c r="AM200" s="617"/>
      <c r="AN200" s="627"/>
      <c r="AO200" s="617"/>
      <c r="AP200" s="619"/>
      <c r="AQ200" s="617"/>
      <c r="AR200" s="630"/>
      <c r="AS200" s="643"/>
      <c r="AT200" s="645"/>
      <c r="AU200" s="617"/>
      <c r="AV200" s="299">
        <v>20</v>
      </c>
      <c r="AW200" s="237"/>
      <c r="AX200" s="300">
        <v>0.91</v>
      </c>
      <c r="AY200" s="399"/>
      <c r="AZ200" s="394"/>
      <c r="BA200" s="394"/>
      <c r="BB200" s="628"/>
    </row>
    <row r="201" spans="1:54" s="302" customFormat="1" ht="24" customHeight="1">
      <c r="A201" s="648"/>
      <c r="B201" s="634" t="s">
        <v>3220</v>
      </c>
      <c r="C201" s="636" t="s">
        <v>7</v>
      </c>
      <c r="D201" s="271" t="s">
        <v>3207</v>
      </c>
      <c r="E201" s="272"/>
      <c r="F201" s="273">
        <v>25480</v>
      </c>
      <c r="G201" s="274">
        <v>32540</v>
      </c>
      <c r="H201" s="401" t="s">
        <v>3279</v>
      </c>
      <c r="I201" s="275">
        <v>230</v>
      </c>
      <c r="J201" s="276">
        <v>300</v>
      </c>
      <c r="K201" s="277" t="s">
        <v>8</v>
      </c>
      <c r="L201" s="617" t="s">
        <v>3279</v>
      </c>
      <c r="M201" s="622">
        <v>480</v>
      </c>
      <c r="N201" s="617" t="s">
        <v>3279</v>
      </c>
      <c r="O201" s="638">
        <v>4</v>
      </c>
      <c r="P201" s="401" t="s">
        <v>3279</v>
      </c>
      <c r="Q201" s="278">
        <v>7060</v>
      </c>
      <c r="R201" s="279">
        <v>70</v>
      </c>
      <c r="S201" s="280"/>
      <c r="T201" s="281"/>
      <c r="U201" s="282"/>
      <c r="V201" s="283"/>
      <c r="W201" s="282"/>
      <c r="X201" s="281" t="s">
        <v>0</v>
      </c>
      <c r="Y201" s="282"/>
      <c r="Z201" s="284"/>
      <c r="AA201" s="633" t="s">
        <v>3279</v>
      </c>
      <c r="AB201" s="641">
        <v>410</v>
      </c>
      <c r="AC201" s="617" t="s">
        <v>3279</v>
      </c>
      <c r="AD201" s="646">
        <v>4</v>
      </c>
      <c r="AE201" s="617" t="s">
        <v>9</v>
      </c>
      <c r="AF201" s="631">
        <v>2010</v>
      </c>
      <c r="AG201" s="617" t="s">
        <v>3279</v>
      </c>
      <c r="AH201" s="620">
        <v>20</v>
      </c>
      <c r="AI201" s="617" t="s">
        <v>9</v>
      </c>
      <c r="AJ201" s="622">
        <v>500</v>
      </c>
      <c r="AK201" s="617" t="s">
        <v>3279</v>
      </c>
      <c r="AL201" s="624">
        <v>5</v>
      </c>
      <c r="AM201" s="617" t="s">
        <v>9</v>
      </c>
      <c r="AN201" s="626">
        <v>170</v>
      </c>
      <c r="AO201" s="617" t="s">
        <v>9</v>
      </c>
      <c r="AP201" s="618">
        <v>1</v>
      </c>
      <c r="AQ201" s="617" t="s">
        <v>9</v>
      </c>
      <c r="AR201" s="629">
        <v>2810</v>
      </c>
      <c r="AS201" s="643" t="s">
        <v>3282</v>
      </c>
      <c r="AT201" s="644" t="s">
        <v>3281</v>
      </c>
      <c r="AU201" s="617" t="s">
        <v>3280</v>
      </c>
      <c r="AV201" s="285">
        <v>2010</v>
      </c>
      <c r="AW201" s="237"/>
      <c r="AX201" s="286" t="s">
        <v>3274</v>
      </c>
      <c r="AY201" s="399"/>
      <c r="AZ201" s="394"/>
      <c r="BA201" s="394"/>
      <c r="BB201" s="628"/>
    </row>
    <row r="202" spans="1:54" s="302" customFormat="1" ht="24" customHeight="1">
      <c r="A202" s="648"/>
      <c r="B202" s="635"/>
      <c r="C202" s="640"/>
      <c r="D202" s="287" t="s">
        <v>3208</v>
      </c>
      <c r="E202" s="272"/>
      <c r="F202" s="288">
        <v>32540</v>
      </c>
      <c r="G202" s="289"/>
      <c r="H202" s="401" t="s">
        <v>3279</v>
      </c>
      <c r="I202" s="290">
        <v>300</v>
      </c>
      <c r="J202" s="291"/>
      <c r="K202" s="292" t="s">
        <v>8</v>
      </c>
      <c r="L202" s="617"/>
      <c r="M202" s="623"/>
      <c r="N202" s="617"/>
      <c r="O202" s="639"/>
      <c r="P202" s="401" t="s">
        <v>3279</v>
      </c>
      <c r="Q202" s="290">
        <v>7060</v>
      </c>
      <c r="R202" s="293">
        <v>70</v>
      </c>
      <c r="S202" s="294" t="s">
        <v>3279</v>
      </c>
      <c r="T202" s="295">
        <v>49430</v>
      </c>
      <c r="U202" s="282" t="s">
        <v>3279</v>
      </c>
      <c r="V202" s="296">
        <v>490</v>
      </c>
      <c r="W202" s="297" t="s">
        <v>3279</v>
      </c>
      <c r="X202" s="298">
        <v>42370</v>
      </c>
      <c r="Y202" s="297" t="s">
        <v>9</v>
      </c>
      <c r="Z202" s="296">
        <v>420</v>
      </c>
      <c r="AA202" s="617"/>
      <c r="AB202" s="642"/>
      <c r="AC202" s="617"/>
      <c r="AD202" s="647"/>
      <c r="AE202" s="617"/>
      <c r="AF202" s="632"/>
      <c r="AG202" s="617"/>
      <c r="AH202" s="621"/>
      <c r="AI202" s="617"/>
      <c r="AJ202" s="623"/>
      <c r="AK202" s="617"/>
      <c r="AL202" s="625"/>
      <c r="AM202" s="617"/>
      <c r="AN202" s="627"/>
      <c r="AO202" s="617"/>
      <c r="AP202" s="619"/>
      <c r="AQ202" s="617"/>
      <c r="AR202" s="630"/>
      <c r="AS202" s="643"/>
      <c r="AT202" s="645"/>
      <c r="AU202" s="617"/>
      <c r="AV202" s="299">
        <v>20</v>
      </c>
      <c r="AW202" s="237"/>
      <c r="AX202" s="300">
        <v>0.94</v>
      </c>
      <c r="AY202" s="399"/>
      <c r="AZ202" s="394"/>
      <c r="BA202" s="394"/>
      <c r="BB202" s="628"/>
    </row>
    <row r="203" spans="1:54" s="302" customFormat="1" ht="24" customHeight="1">
      <c r="A203" s="648"/>
      <c r="B203" s="634" t="s">
        <v>3221</v>
      </c>
      <c r="C203" s="636" t="s">
        <v>7</v>
      </c>
      <c r="D203" s="271" t="s">
        <v>3207</v>
      </c>
      <c r="E203" s="272"/>
      <c r="F203" s="273">
        <v>24610</v>
      </c>
      <c r="G203" s="274">
        <v>31670</v>
      </c>
      <c r="H203" s="401" t="s">
        <v>3279</v>
      </c>
      <c r="I203" s="275">
        <v>220</v>
      </c>
      <c r="J203" s="276">
        <v>290</v>
      </c>
      <c r="K203" s="277" t="s">
        <v>8</v>
      </c>
      <c r="L203" s="617" t="s">
        <v>3279</v>
      </c>
      <c r="M203" s="622">
        <v>420</v>
      </c>
      <c r="N203" s="617" t="s">
        <v>3279</v>
      </c>
      <c r="O203" s="638">
        <v>4</v>
      </c>
      <c r="P203" s="401" t="s">
        <v>3279</v>
      </c>
      <c r="Q203" s="278">
        <v>7060</v>
      </c>
      <c r="R203" s="279">
        <v>70</v>
      </c>
      <c r="S203" s="280"/>
      <c r="T203" s="281"/>
      <c r="U203" s="282"/>
      <c r="V203" s="283"/>
      <c r="W203" s="282"/>
      <c r="X203" s="281" t="s">
        <v>0</v>
      </c>
      <c r="Y203" s="282"/>
      <c r="Z203" s="284"/>
      <c r="AA203" s="633" t="s">
        <v>3279</v>
      </c>
      <c r="AB203" s="641">
        <v>360</v>
      </c>
      <c r="AC203" s="617" t="s">
        <v>3279</v>
      </c>
      <c r="AD203" s="646">
        <v>3</v>
      </c>
      <c r="AE203" s="617" t="s">
        <v>9</v>
      </c>
      <c r="AF203" s="631">
        <v>1760</v>
      </c>
      <c r="AG203" s="617" t="s">
        <v>3279</v>
      </c>
      <c r="AH203" s="620">
        <v>10</v>
      </c>
      <c r="AI203" s="617" t="s">
        <v>9</v>
      </c>
      <c r="AJ203" s="622">
        <v>500</v>
      </c>
      <c r="AK203" s="617" t="s">
        <v>3279</v>
      </c>
      <c r="AL203" s="624">
        <v>5</v>
      </c>
      <c r="AM203" s="617" t="s">
        <v>9</v>
      </c>
      <c r="AN203" s="626">
        <v>170</v>
      </c>
      <c r="AO203" s="617" t="s">
        <v>9</v>
      </c>
      <c r="AP203" s="618">
        <v>1</v>
      </c>
      <c r="AQ203" s="617" t="s">
        <v>9</v>
      </c>
      <c r="AR203" s="629">
        <v>2540</v>
      </c>
      <c r="AS203" s="643" t="s">
        <v>3282</v>
      </c>
      <c r="AT203" s="644" t="s">
        <v>3281</v>
      </c>
      <c r="AU203" s="617" t="s">
        <v>3280</v>
      </c>
      <c r="AV203" s="285">
        <v>1760</v>
      </c>
      <c r="AW203" s="237"/>
      <c r="AX203" s="286" t="s">
        <v>3274</v>
      </c>
      <c r="AY203" s="399"/>
      <c r="AZ203" s="394"/>
      <c r="BA203" s="394"/>
      <c r="BB203" s="628"/>
    </row>
    <row r="204" spans="1:54" s="302" customFormat="1" ht="24" customHeight="1">
      <c r="A204" s="648"/>
      <c r="B204" s="635"/>
      <c r="C204" s="640"/>
      <c r="D204" s="287" t="s">
        <v>3208</v>
      </c>
      <c r="E204" s="272"/>
      <c r="F204" s="288">
        <v>31670</v>
      </c>
      <c r="G204" s="289"/>
      <c r="H204" s="401" t="s">
        <v>3279</v>
      </c>
      <c r="I204" s="290">
        <v>290</v>
      </c>
      <c r="J204" s="291"/>
      <c r="K204" s="292" t="s">
        <v>8</v>
      </c>
      <c r="L204" s="617"/>
      <c r="M204" s="623"/>
      <c r="N204" s="617"/>
      <c r="O204" s="639"/>
      <c r="P204" s="401" t="s">
        <v>3279</v>
      </c>
      <c r="Q204" s="290">
        <v>7060</v>
      </c>
      <c r="R204" s="293">
        <v>70</v>
      </c>
      <c r="S204" s="294" t="s">
        <v>3279</v>
      </c>
      <c r="T204" s="295">
        <v>49430</v>
      </c>
      <c r="U204" s="282" t="s">
        <v>3279</v>
      </c>
      <c r="V204" s="296">
        <v>490</v>
      </c>
      <c r="W204" s="297" t="s">
        <v>3279</v>
      </c>
      <c r="X204" s="298">
        <v>42370</v>
      </c>
      <c r="Y204" s="297" t="s">
        <v>9</v>
      </c>
      <c r="Z204" s="296">
        <v>420</v>
      </c>
      <c r="AA204" s="617"/>
      <c r="AB204" s="642"/>
      <c r="AC204" s="617"/>
      <c r="AD204" s="647"/>
      <c r="AE204" s="617"/>
      <c r="AF204" s="632"/>
      <c r="AG204" s="617"/>
      <c r="AH204" s="621"/>
      <c r="AI204" s="617"/>
      <c r="AJ204" s="623"/>
      <c r="AK204" s="617"/>
      <c r="AL204" s="625"/>
      <c r="AM204" s="617"/>
      <c r="AN204" s="627"/>
      <c r="AO204" s="617"/>
      <c r="AP204" s="619"/>
      <c r="AQ204" s="617"/>
      <c r="AR204" s="630"/>
      <c r="AS204" s="643"/>
      <c r="AT204" s="645"/>
      <c r="AU204" s="617"/>
      <c r="AV204" s="299">
        <v>10</v>
      </c>
      <c r="AW204" s="237"/>
      <c r="AX204" s="300">
        <v>0.98</v>
      </c>
      <c r="AY204" s="399"/>
      <c r="AZ204" s="394"/>
      <c r="BA204" s="394"/>
      <c r="BB204" s="628"/>
    </row>
    <row r="205" spans="1:54" s="302" customFormat="1" ht="24" customHeight="1">
      <c r="A205" s="648"/>
      <c r="B205" s="634" t="s">
        <v>3222</v>
      </c>
      <c r="C205" s="636" t="s">
        <v>7</v>
      </c>
      <c r="D205" s="271" t="s">
        <v>3207</v>
      </c>
      <c r="E205" s="272"/>
      <c r="F205" s="273">
        <v>23940</v>
      </c>
      <c r="G205" s="274">
        <v>31000</v>
      </c>
      <c r="H205" s="401" t="s">
        <v>3279</v>
      </c>
      <c r="I205" s="275">
        <v>220</v>
      </c>
      <c r="J205" s="276">
        <v>290</v>
      </c>
      <c r="K205" s="277" t="s">
        <v>8</v>
      </c>
      <c r="L205" s="617" t="s">
        <v>3279</v>
      </c>
      <c r="M205" s="622">
        <v>370</v>
      </c>
      <c r="N205" s="617" t="s">
        <v>3279</v>
      </c>
      <c r="O205" s="638">
        <v>3</v>
      </c>
      <c r="P205" s="401" t="s">
        <v>3279</v>
      </c>
      <c r="Q205" s="278">
        <v>7060</v>
      </c>
      <c r="R205" s="279">
        <v>70</v>
      </c>
      <c r="S205" s="280"/>
      <c r="T205" s="281"/>
      <c r="U205" s="282"/>
      <c r="V205" s="283"/>
      <c r="W205" s="282"/>
      <c r="X205" s="281" t="s">
        <v>0</v>
      </c>
      <c r="Y205" s="282"/>
      <c r="Z205" s="284"/>
      <c r="AA205" s="633" t="s">
        <v>3279</v>
      </c>
      <c r="AB205" s="641">
        <v>320</v>
      </c>
      <c r="AC205" s="617" t="s">
        <v>3279</v>
      </c>
      <c r="AD205" s="646">
        <v>3</v>
      </c>
      <c r="AE205" s="617" t="s">
        <v>9</v>
      </c>
      <c r="AF205" s="631">
        <v>1560</v>
      </c>
      <c r="AG205" s="617" t="s">
        <v>3279</v>
      </c>
      <c r="AH205" s="620">
        <v>10</v>
      </c>
      <c r="AI205" s="617" t="s">
        <v>9</v>
      </c>
      <c r="AJ205" s="622">
        <v>500</v>
      </c>
      <c r="AK205" s="617" t="s">
        <v>3279</v>
      </c>
      <c r="AL205" s="624">
        <v>5</v>
      </c>
      <c r="AM205" s="617" t="s">
        <v>9</v>
      </c>
      <c r="AN205" s="626">
        <v>150</v>
      </c>
      <c r="AO205" s="617" t="s">
        <v>9</v>
      </c>
      <c r="AP205" s="618">
        <v>1</v>
      </c>
      <c r="AQ205" s="617" t="s">
        <v>9</v>
      </c>
      <c r="AR205" s="629">
        <v>2440</v>
      </c>
      <c r="AS205" s="643" t="s">
        <v>3282</v>
      </c>
      <c r="AT205" s="644" t="s">
        <v>3281</v>
      </c>
      <c r="AU205" s="617" t="s">
        <v>3280</v>
      </c>
      <c r="AV205" s="285">
        <v>1560</v>
      </c>
      <c r="AW205" s="237"/>
      <c r="AX205" s="286" t="s">
        <v>3274</v>
      </c>
      <c r="AY205" s="399"/>
      <c r="AZ205" s="394"/>
      <c r="BA205" s="394"/>
      <c r="BB205" s="628"/>
    </row>
    <row r="206" spans="1:54" s="302" customFormat="1" ht="24" customHeight="1">
      <c r="A206" s="648"/>
      <c r="B206" s="635"/>
      <c r="C206" s="640"/>
      <c r="D206" s="287" t="s">
        <v>3208</v>
      </c>
      <c r="E206" s="272"/>
      <c r="F206" s="288">
        <v>31000</v>
      </c>
      <c r="G206" s="289"/>
      <c r="H206" s="401" t="s">
        <v>3279</v>
      </c>
      <c r="I206" s="290">
        <v>290</v>
      </c>
      <c r="J206" s="291"/>
      <c r="K206" s="292" t="s">
        <v>8</v>
      </c>
      <c r="L206" s="617"/>
      <c r="M206" s="623"/>
      <c r="N206" s="617"/>
      <c r="O206" s="639"/>
      <c r="P206" s="401" t="s">
        <v>3279</v>
      </c>
      <c r="Q206" s="290">
        <v>7060</v>
      </c>
      <c r="R206" s="293">
        <v>70</v>
      </c>
      <c r="S206" s="294" t="s">
        <v>3279</v>
      </c>
      <c r="T206" s="295">
        <v>49430</v>
      </c>
      <c r="U206" s="282" t="s">
        <v>3279</v>
      </c>
      <c r="V206" s="296">
        <v>490</v>
      </c>
      <c r="W206" s="297" t="s">
        <v>3279</v>
      </c>
      <c r="X206" s="298">
        <v>42370</v>
      </c>
      <c r="Y206" s="297" t="s">
        <v>9</v>
      </c>
      <c r="Z206" s="296">
        <v>420</v>
      </c>
      <c r="AA206" s="617"/>
      <c r="AB206" s="642"/>
      <c r="AC206" s="617"/>
      <c r="AD206" s="647"/>
      <c r="AE206" s="617"/>
      <c r="AF206" s="632"/>
      <c r="AG206" s="617"/>
      <c r="AH206" s="621"/>
      <c r="AI206" s="617"/>
      <c r="AJ206" s="623"/>
      <c r="AK206" s="617"/>
      <c r="AL206" s="625"/>
      <c r="AM206" s="617"/>
      <c r="AN206" s="627"/>
      <c r="AO206" s="617"/>
      <c r="AP206" s="619"/>
      <c r="AQ206" s="617"/>
      <c r="AR206" s="630"/>
      <c r="AS206" s="643"/>
      <c r="AT206" s="645"/>
      <c r="AU206" s="617"/>
      <c r="AV206" s="299">
        <v>10</v>
      </c>
      <c r="AW206" s="237"/>
      <c r="AX206" s="300">
        <v>0.97</v>
      </c>
      <c r="AY206" s="399"/>
      <c r="AZ206" s="394"/>
      <c r="BA206" s="394"/>
      <c r="BB206" s="628"/>
    </row>
    <row r="207" spans="1:54" s="302" customFormat="1" ht="24" customHeight="1">
      <c r="A207" s="648"/>
      <c r="B207" s="634" t="s">
        <v>3223</v>
      </c>
      <c r="C207" s="636" t="s">
        <v>7</v>
      </c>
      <c r="D207" s="271" t="s">
        <v>3207</v>
      </c>
      <c r="E207" s="272"/>
      <c r="F207" s="273">
        <v>23400</v>
      </c>
      <c r="G207" s="274">
        <v>30460</v>
      </c>
      <c r="H207" s="401" t="s">
        <v>3279</v>
      </c>
      <c r="I207" s="275">
        <v>210</v>
      </c>
      <c r="J207" s="276">
        <v>280</v>
      </c>
      <c r="K207" s="277" t="s">
        <v>8</v>
      </c>
      <c r="L207" s="617" t="s">
        <v>3279</v>
      </c>
      <c r="M207" s="622">
        <v>330</v>
      </c>
      <c r="N207" s="617" t="s">
        <v>3279</v>
      </c>
      <c r="O207" s="638">
        <v>3</v>
      </c>
      <c r="P207" s="401" t="s">
        <v>3279</v>
      </c>
      <c r="Q207" s="278">
        <v>7060</v>
      </c>
      <c r="R207" s="279">
        <v>70</v>
      </c>
      <c r="S207" s="280"/>
      <c r="T207" s="281"/>
      <c r="U207" s="282"/>
      <c r="V207" s="283"/>
      <c r="W207" s="282"/>
      <c r="X207" s="281" t="s">
        <v>0</v>
      </c>
      <c r="Y207" s="282"/>
      <c r="Z207" s="284"/>
      <c r="AA207" s="633" t="s">
        <v>3279</v>
      </c>
      <c r="AB207" s="641">
        <v>280</v>
      </c>
      <c r="AC207" s="617" t="s">
        <v>3279</v>
      </c>
      <c r="AD207" s="646">
        <v>2</v>
      </c>
      <c r="AE207" s="617" t="s">
        <v>9</v>
      </c>
      <c r="AF207" s="631">
        <v>1410</v>
      </c>
      <c r="AG207" s="617" t="s">
        <v>3279</v>
      </c>
      <c r="AH207" s="620">
        <v>10</v>
      </c>
      <c r="AI207" s="617" t="s">
        <v>9</v>
      </c>
      <c r="AJ207" s="622">
        <v>500</v>
      </c>
      <c r="AK207" s="617" t="s">
        <v>3279</v>
      </c>
      <c r="AL207" s="624">
        <v>5</v>
      </c>
      <c r="AM207" s="617" t="s">
        <v>9</v>
      </c>
      <c r="AN207" s="626">
        <v>130</v>
      </c>
      <c r="AO207" s="617" t="s">
        <v>9</v>
      </c>
      <c r="AP207" s="618">
        <v>1</v>
      </c>
      <c r="AQ207" s="617" t="s">
        <v>9</v>
      </c>
      <c r="AR207" s="629">
        <v>2360</v>
      </c>
      <c r="AS207" s="643" t="s">
        <v>3282</v>
      </c>
      <c r="AT207" s="644" t="s">
        <v>3281</v>
      </c>
      <c r="AU207" s="617" t="s">
        <v>3280</v>
      </c>
      <c r="AV207" s="285">
        <v>1410</v>
      </c>
      <c r="AW207" s="237"/>
      <c r="AX207" s="286" t="s">
        <v>3274</v>
      </c>
      <c r="AY207" s="399"/>
      <c r="AZ207" s="394"/>
      <c r="BA207" s="394"/>
      <c r="BB207" s="628"/>
    </row>
    <row r="208" spans="1:54" s="302" customFormat="1" ht="24" customHeight="1">
      <c r="A208" s="648"/>
      <c r="B208" s="635"/>
      <c r="C208" s="640"/>
      <c r="D208" s="287" t="s">
        <v>3208</v>
      </c>
      <c r="E208" s="272"/>
      <c r="F208" s="288">
        <v>30460</v>
      </c>
      <c r="G208" s="289"/>
      <c r="H208" s="401" t="s">
        <v>3279</v>
      </c>
      <c r="I208" s="290">
        <v>280</v>
      </c>
      <c r="J208" s="291"/>
      <c r="K208" s="292" t="s">
        <v>8</v>
      </c>
      <c r="L208" s="617"/>
      <c r="M208" s="623"/>
      <c r="N208" s="617"/>
      <c r="O208" s="639"/>
      <c r="P208" s="401" t="s">
        <v>3279</v>
      </c>
      <c r="Q208" s="290">
        <v>7060</v>
      </c>
      <c r="R208" s="293">
        <v>70</v>
      </c>
      <c r="S208" s="294" t="s">
        <v>3279</v>
      </c>
      <c r="T208" s="295">
        <v>49430</v>
      </c>
      <c r="U208" s="282" t="s">
        <v>3279</v>
      </c>
      <c r="V208" s="296">
        <v>490</v>
      </c>
      <c r="W208" s="297" t="s">
        <v>3279</v>
      </c>
      <c r="X208" s="298">
        <v>42370</v>
      </c>
      <c r="Y208" s="297" t="s">
        <v>9</v>
      </c>
      <c r="Z208" s="296">
        <v>420</v>
      </c>
      <c r="AA208" s="617"/>
      <c r="AB208" s="642"/>
      <c r="AC208" s="617"/>
      <c r="AD208" s="647"/>
      <c r="AE208" s="617"/>
      <c r="AF208" s="632"/>
      <c r="AG208" s="617"/>
      <c r="AH208" s="621"/>
      <c r="AI208" s="617"/>
      <c r="AJ208" s="623"/>
      <c r="AK208" s="617"/>
      <c r="AL208" s="625"/>
      <c r="AM208" s="617"/>
      <c r="AN208" s="627"/>
      <c r="AO208" s="617"/>
      <c r="AP208" s="619"/>
      <c r="AQ208" s="617"/>
      <c r="AR208" s="630"/>
      <c r="AS208" s="643"/>
      <c r="AT208" s="645"/>
      <c r="AU208" s="617"/>
      <c r="AV208" s="299">
        <v>10</v>
      </c>
      <c r="AW208" s="237"/>
      <c r="AX208" s="300">
        <v>0.97</v>
      </c>
      <c r="AY208" s="399"/>
      <c r="AZ208" s="394"/>
      <c r="BA208" s="394"/>
      <c r="BB208" s="628"/>
    </row>
    <row r="209" spans="1:54" s="302" customFormat="1" ht="24" customHeight="1">
      <c r="A209" s="648"/>
      <c r="B209" s="634" t="s">
        <v>3283</v>
      </c>
      <c r="C209" s="636" t="s">
        <v>7</v>
      </c>
      <c r="D209" s="271" t="s">
        <v>3207</v>
      </c>
      <c r="E209" s="272"/>
      <c r="F209" s="273">
        <v>21680</v>
      </c>
      <c r="G209" s="274">
        <v>28740</v>
      </c>
      <c r="H209" s="401" t="s">
        <v>3279</v>
      </c>
      <c r="I209" s="275">
        <v>190</v>
      </c>
      <c r="J209" s="276">
        <v>260</v>
      </c>
      <c r="K209" s="277" t="s">
        <v>8</v>
      </c>
      <c r="L209" s="617" t="s">
        <v>3279</v>
      </c>
      <c r="M209" s="622">
        <v>300</v>
      </c>
      <c r="N209" s="617" t="s">
        <v>3279</v>
      </c>
      <c r="O209" s="638">
        <v>3</v>
      </c>
      <c r="P209" s="401" t="s">
        <v>3279</v>
      </c>
      <c r="Q209" s="278">
        <v>7060</v>
      </c>
      <c r="R209" s="279">
        <v>70</v>
      </c>
      <c r="S209" s="280"/>
      <c r="T209" s="281"/>
      <c r="U209" s="282"/>
      <c r="V209" s="283"/>
      <c r="W209" s="282"/>
      <c r="X209" s="281" t="s">
        <v>0</v>
      </c>
      <c r="Y209" s="282"/>
      <c r="Z209" s="284"/>
      <c r="AA209" s="633" t="s">
        <v>3279</v>
      </c>
      <c r="AB209" s="641">
        <v>260</v>
      </c>
      <c r="AC209" s="617" t="s">
        <v>3279</v>
      </c>
      <c r="AD209" s="646">
        <v>2</v>
      </c>
      <c r="AE209" s="617" t="s">
        <v>9</v>
      </c>
      <c r="AF209" s="631">
        <v>1280</v>
      </c>
      <c r="AG209" s="617" t="s">
        <v>3279</v>
      </c>
      <c r="AH209" s="620">
        <v>10</v>
      </c>
      <c r="AI209" s="617" t="s">
        <v>9</v>
      </c>
      <c r="AJ209" s="622">
        <v>500</v>
      </c>
      <c r="AK209" s="617" t="s">
        <v>3279</v>
      </c>
      <c r="AL209" s="624">
        <v>5</v>
      </c>
      <c r="AM209" s="617" t="s">
        <v>9</v>
      </c>
      <c r="AN209" s="626">
        <v>120</v>
      </c>
      <c r="AO209" s="617" t="s">
        <v>9</v>
      </c>
      <c r="AP209" s="618">
        <v>1</v>
      </c>
      <c r="AQ209" s="617" t="s">
        <v>9</v>
      </c>
      <c r="AR209" s="629">
        <v>2150</v>
      </c>
      <c r="AS209" s="643" t="s">
        <v>3282</v>
      </c>
      <c r="AT209" s="644" t="s">
        <v>3281</v>
      </c>
      <c r="AU209" s="617" t="s">
        <v>3280</v>
      </c>
      <c r="AV209" s="285">
        <v>1280</v>
      </c>
      <c r="AW209" s="237"/>
      <c r="AX209" s="286" t="s">
        <v>3274</v>
      </c>
      <c r="AY209" s="399"/>
      <c r="AZ209" s="394"/>
      <c r="BA209" s="394"/>
      <c r="BB209" s="628"/>
    </row>
    <row r="210" spans="1:54" s="302" customFormat="1" ht="24" customHeight="1">
      <c r="A210" s="648"/>
      <c r="B210" s="635"/>
      <c r="C210" s="637"/>
      <c r="D210" s="287" t="s">
        <v>3208</v>
      </c>
      <c r="E210" s="272"/>
      <c r="F210" s="288">
        <v>28740</v>
      </c>
      <c r="G210" s="289"/>
      <c r="H210" s="401" t="s">
        <v>3279</v>
      </c>
      <c r="I210" s="290">
        <v>260</v>
      </c>
      <c r="J210" s="291"/>
      <c r="K210" s="292" t="s">
        <v>8</v>
      </c>
      <c r="L210" s="617"/>
      <c r="M210" s="623"/>
      <c r="N210" s="617"/>
      <c r="O210" s="639"/>
      <c r="P210" s="401" t="s">
        <v>3279</v>
      </c>
      <c r="Q210" s="290">
        <v>7060</v>
      </c>
      <c r="R210" s="293">
        <v>70</v>
      </c>
      <c r="S210" s="294" t="s">
        <v>3279</v>
      </c>
      <c r="T210" s="295">
        <v>49430</v>
      </c>
      <c r="U210" s="282" t="s">
        <v>3279</v>
      </c>
      <c r="V210" s="296">
        <v>490</v>
      </c>
      <c r="W210" s="297" t="s">
        <v>3279</v>
      </c>
      <c r="X210" s="298">
        <v>42370</v>
      </c>
      <c r="Y210" s="297" t="s">
        <v>9</v>
      </c>
      <c r="Z210" s="296">
        <v>420</v>
      </c>
      <c r="AA210" s="617"/>
      <c r="AB210" s="642"/>
      <c r="AC210" s="617"/>
      <c r="AD210" s="647"/>
      <c r="AE210" s="617"/>
      <c r="AF210" s="632"/>
      <c r="AG210" s="617"/>
      <c r="AH210" s="621"/>
      <c r="AI210" s="617"/>
      <c r="AJ210" s="623"/>
      <c r="AK210" s="617"/>
      <c r="AL210" s="625"/>
      <c r="AM210" s="617"/>
      <c r="AN210" s="627"/>
      <c r="AO210" s="617"/>
      <c r="AP210" s="619"/>
      <c r="AQ210" s="617"/>
      <c r="AR210" s="630"/>
      <c r="AS210" s="643"/>
      <c r="AT210" s="645"/>
      <c r="AU210" s="617"/>
      <c r="AV210" s="299">
        <v>10</v>
      </c>
      <c r="AW210" s="237"/>
      <c r="AX210" s="303">
        <v>0.97</v>
      </c>
      <c r="AY210" s="399"/>
      <c r="AZ210" s="394"/>
      <c r="BA210" s="394"/>
      <c r="BB210" s="628"/>
    </row>
    <row r="211" spans="1:54" s="246" customFormat="1" ht="24" customHeight="1">
      <c r="A211" s="648" t="s">
        <v>3284</v>
      </c>
      <c r="B211" s="634" t="s">
        <v>3206</v>
      </c>
      <c r="C211" s="636" t="s">
        <v>7</v>
      </c>
      <c r="D211" s="271" t="s">
        <v>3207</v>
      </c>
      <c r="E211" s="272"/>
      <c r="F211" s="273">
        <v>99500</v>
      </c>
      <c r="G211" s="274">
        <v>106380</v>
      </c>
      <c r="H211" s="401" t="s">
        <v>3279</v>
      </c>
      <c r="I211" s="275">
        <v>970</v>
      </c>
      <c r="J211" s="276">
        <v>1040</v>
      </c>
      <c r="K211" s="277" t="s">
        <v>8</v>
      </c>
      <c r="L211" s="617" t="s">
        <v>3279</v>
      </c>
      <c r="M211" s="622">
        <v>6570</v>
      </c>
      <c r="N211" s="617" t="s">
        <v>3279</v>
      </c>
      <c r="O211" s="638">
        <v>60</v>
      </c>
      <c r="P211" s="401" t="s">
        <v>3279</v>
      </c>
      <c r="Q211" s="278">
        <v>6880</v>
      </c>
      <c r="R211" s="279">
        <v>60</v>
      </c>
      <c r="S211" s="280"/>
      <c r="T211" s="281"/>
      <c r="U211" s="282"/>
      <c r="V211" s="283"/>
      <c r="W211" s="282"/>
      <c r="X211" s="281" t="s">
        <v>0</v>
      </c>
      <c r="Y211" s="282"/>
      <c r="Z211" s="284"/>
      <c r="AA211" s="633" t="s">
        <v>3279</v>
      </c>
      <c r="AB211" s="641">
        <v>5780</v>
      </c>
      <c r="AC211" s="617" t="s">
        <v>3279</v>
      </c>
      <c r="AD211" s="646">
        <v>50</v>
      </c>
      <c r="AE211" s="617" t="s">
        <v>9</v>
      </c>
      <c r="AF211" s="631">
        <v>27520</v>
      </c>
      <c r="AG211" s="617" t="s">
        <v>3279</v>
      </c>
      <c r="AH211" s="620">
        <v>270</v>
      </c>
      <c r="AI211" s="617" t="s">
        <v>9</v>
      </c>
      <c r="AJ211" s="622">
        <v>3640</v>
      </c>
      <c r="AK211" s="617" t="s">
        <v>3279</v>
      </c>
      <c r="AL211" s="624">
        <v>30</v>
      </c>
      <c r="AM211" s="617" t="s">
        <v>9</v>
      </c>
      <c r="AN211" s="626">
        <v>1360</v>
      </c>
      <c r="AO211" s="617" t="s">
        <v>9</v>
      </c>
      <c r="AP211" s="618">
        <v>10</v>
      </c>
      <c r="AQ211" s="617" t="s">
        <v>9</v>
      </c>
      <c r="AR211" s="629">
        <v>27330</v>
      </c>
      <c r="AS211" s="643" t="s">
        <v>3282</v>
      </c>
      <c r="AT211" s="644" t="s">
        <v>3281</v>
      </c>
      <c r="AU211" s="617" t="s">
        <v>3280</v>
      </c>
      <c r="AV211" s="285">
        <v>27520</v>
      </c>
      <c r="AW211" s="241"/>
      <c r="AX211" s="286" t="s">
        <v>3274</v>
      </c>
      <c r="AY211" s="250"/>
      <c r="AZ211" s="394"/>
      <c r="BA211" s="394"/>
      <c r="BB211" s="628"/>
    </row>
    <row r="212" spans="1:54" s="246" customFormat="1" ht="24" customHeight="1">
      <c r="A212" s="648"/>
      <c r="B212" s="635"/>
      <c r="C212" s="640"/>
      <c r="D212" s="287" t="s">
        <v>3208</v>
      </c>
      <c r="E212" s="272"/>
      <c r="F212" s="288">
        <v>106380</v>
      </c>
      <c r="G212" s="289"/>
      <c r="H212" s="401" t="s">
        <v>3279</v>
      </c>
      <c r="I212" s="290">
        <v>1040</v>
      </c>
      <c r="J212" s="291"/>
      <c r="K212" s="292" t="s">
        <v>8</v>
      </c>
      <c r="L212" s="617"/>
      <c r="M212" s="623"/>
      <c r="N212" s="617"/>
      <c r="O212" s="639"/>
      <c r="P212" s="401" t="s">
        <v>3279</v>
      </c>
      <c r="Q212" s="290">
        <v>6880</v>
      </c>
      <c r="R212" s="293">
        <v>60</v>
      </c>
      <c r="S212" s="294" t="s">
        <v>3279</v>
      </c>
      <c r="T212" s="295">
        <v>48170</v>
      </c>
      <c r="U212" s="282" t="s">
        <v>3279</v>
      </c>
      <c r="V212" s="296">
        <v>480</v>
      </c>
      <c r="W212" s="297" t="s">
        <v>3279</v>
      </c>
      <c r="X212" s="298">
        <v>41290</v>
      </c>
      <c r="Y212" s="297" t="s">
        <v>9</v>
      </c>
      <c r="Z212" s="296">
        <v>410</v>
      </c>
      <c r="AA212" s="617"/>
      <c r="AB212" s="642"/>
      <c r="AC212" s="617"/>
      <c r="AD212" s="647"/>
      <c r="AE212" s="617"/>
      <c r="AF212" s="632"/>
      <c r="AG212" s="617"/>
      <c r="AH212" s="621"/>
      <c r="AI212" s="617"/>
      <c r="AJ212" s="623"/>
      <c r="AK212" s="617"/>
      <c r="AL212" s="625"/>
      <c r="AM212" s="617"/>
      <c r="AN212" s="627"/>
      <c r="AO212" s="617"/>
      <c r="AP212" s="619"/>
      <c r="AQ212" s="617"/>
      <c r="AR212" s="630"/>
      <c r="AS212" s="643"/>
      <c r="AT212" s="645"/>
      <c r="AU212" s="617"/>
      <c r="AV212" s="299">
        <v>270</v>
      </c>
      <c r="AW212" s="241"/>
      <c r="AX212" s="300">
        <v>0.64</v>
      </c>
      <c r="AY212" s="250"/>
      <c r="AZ212" s="394"/>
      <c r="BA212" s="394"/>
      <c r="BB212" s="628"/>
    </row>
    <row r="213" spans="1:54" s="246" customFormat="1" ht="24" customHeight="1">
      <c r="A213" s="648"/>
      <c r="B213" s="634" t="s">
        <v>3209</v>
      </c>
      <c r="C213" s="636" t="s">
        <v>7</v>
      </c>
      <c r="D213" s="271" t="s">
        <v>3207</v>
      </c>
      <c r="E213" s="272"/>
      <c r="F213" s="273">
        <v>61450</v>
      </c>
      <c r="G213" s="274">
        <v>68330</v>
      </c>
      <c r="H213" s="401" t="s">
        <v>3279</v>
      </c>
      <c r="I213" s="275">
        <v>590</v>
      </c>
      <c r="J213" s="276">
        <v>660</v>
      </c>
      <c r="K213" s="277" t="s">
        <v>8</v>
      </c>
      <c r="L213" s="617" t="s">
        <v>3279</v>
      </c>
      <c r="M213" s="622">
        <v>3940</v>
      </c>
      <c r="N213" s="617" t="s">
        <v>3279</v>
      </c>
      <c r="O213" s="638">
        <v>30</v>
      </c>
      <c r="P213" s="401" t="s">
        <v>3279</v>
      </c>
      <c r="Q213" s="278">
        <v>6880</v>
      </c>
      <c r="R213" s="279">
        <v>60</v>
      </c>
      <c r="S213" s="280"/>
      <c r="T213" s="281"/>
      <c r="U213" s="282"/>
      <c r="V213" s="283"/>
      <c r="W213" s="282"/>
      <c r="X213" s="281" t="s">
        <v>0</v>
      </c>
      <c r="Y213" s="282"/>
      <c r="Z213" s="284"/>
      <c r="AA213" s="633" t="s">
        <v>3279</v>
      </c>
      <c r="AB213" s="641">
        <v>3470</v>
      </c>
      <c r="AC213" s="617" t="s">
        <v>3279</v>
      </c>
      <c r="AD213" s="646">
        <v>30</v>
      </c>
      <c r="AE213" s="617" t="s">
        <v>9</v>
      </c>
      <c r="AF213" s="631">
        <v>16510</v>
      </c>
      <c r="AG213" s="617" t="s">
        <v>3279</v>
      </c>
      <c r="AH213" s="620">
        <v>160</v>
      </c>
      <c r="AI213" s="617" t="s">
        <v>9</v>
      </c>
      <c r="AJ213" s="622">
        <v>2490</v>
      </c>
      <c r="AK213" s="617" t="s">
        <v>3279</v>
      </c>
      <c r="AL213" s="624">
        <v>20</v>
      </c>
      <c r="AM213" s="617" t="s">
        <v>9</v>
      </c>
      <c r="AN213" s="626">
        <v>810</v>
      </c>
      <c r="AO213" s="617" t="s">
        <v>9</v>
      </c>
      <c r="AP213" s="618">
        <v>8</v>
      </c>
      <c r="AQ213" s="617" t="s">
        <v>9</v>
      </c>
      <c r="AR213" s="629">
        <v>16800</v>
      </c>
      <c r="AS213" s="643" t="s">
        <v>3282</v>
      </c>
      <c r="AT213" s="644" t="s">
        <v>3281</v>
      </c>
      <c r="AU213" s="617" t="s">
        <v>3280</v>
      </c>
      <c r="AV213" s="285">
        <v>16510</v>
      </c>
      <c r="AW213" s="241"/>
      <c r="AX213" s="286" t="s">
        <v>3274</v>
      </c>
      <c r="AY213" s="250"/>
      <c r="AZ213" s="394"/>
      <c r="BA213" s="394"/>
      <c r="BB213" s="628"/>
    </row>
    <row r="214" spans="1:54" s="246" customFormat="1" ht="24" customHeight="1">
      <c r="A214" s="648"/>
      <c r="B214" s="635"/>
      <c r="C214" s="640"/>
      <c r="D214" s="287" t="s">
        <v>3208</v>
      </c>
      <c r="E214" s="272"/>
      <c r="F214" s="288">
        <v>68330</v>
      </c>
      <c r="G214" s="289"/>
      <c r="H214" s="401" t="s">
        <v>3279</v>
      </c>
      <c r="I214" s="290">
        <v>660</v>
      </c>
      <c r="J214" s="291"/>
      <c r="K214" s="292" t="s">
        <v>8</v>
      </c>
      <c r="L214" s="617"/>
      <c r="M214" s="623"/>
      <c r="N214" s="617"/>
      <c r="O214" s="639"/>
      <c r="P214" s="401" t="s">
        <v>3279</v>
      </c>
      <c r="Q214" s="290">
        <v>6880</v>
      </c>
      <c r="R214" s="293">
        <v>60</v>
      </c>
      <c r="S214" s="294" t="s">
        <v>3279</v>
      </c>
      <c r="T214" s="295">
        <v>48170</v>
      </c>
      <c r="U214" s="282" t="s">
        <v>3279</v>
      </c>
      <c r="V214" s="296">
        <v>480</v>
      </c>
      <c r="W214" s="297" t="s">
        <v>3279</v>
      </c>
      <c r="X214" s="298">
        <v>41290</v>
      </c>
      <c r="Y214" s="297" t="s">
        <v>9</v>
      </c>
      <c r="Z214" s="296">
        <v>410</v>
      </c>
      <c r="AA214" s="617"/>
      <c r="AB214" s="642"/>
      <c r="AC214" s="617"/>
      <c r="AD214" s="647"/>
      <c r="AE214" s="617"/>
      <c r="AF214" s="632"/>
      <c r="AG214" s="617"/>
      <c r="AH214" s="621"/>
      <c r="AI214" s="617"/>
      <c r="AJ214" s="623"/>
      <c r="AK214" s="617"/>
      <c r="AL214" s="625"/>
      <c r="AM214" s="617"/>
      <c r="AN214" s="627"/>
      <c r="AO214" s="617"/>
      <c r="AP214" s="619"/>
      <c r="AQ214" s="617"/>
      <c r="AR214" s="630"/>
      <c r="AS214" s="643"/>
      <c r="AT214" s="645"/>
      <c r="AU214" s="617"/>
      <c r="AV214" s="299">
        <v>160</v>
      </c>
      <c r="AW214" s="241"/>
      <c r="AX214" s="300">
        <v>0.75</v>
      </c>
      <c r="AY214" s="250"/>
      <c r="AZ214" s="394"/>
      <c r="BA214" s="394"/>
      <c r="BB214" s="628"/>
    </row>
    <row r="215" spans="1:54" s="246" customFormat="1" ht="24" customHeight="1">
      <c r="A215" s="648"/>
      <c r="B215" s="634" t="s">
        <v>3210</v>
      </c>
      <c r="C215" s="636" t="s">
        <v>7</v>
      </c>
      <c r="D215" s="271" t="s">
        <v>3207</v>
      </c>
      <c r="E215" s="272"/>
      <c r="F215" s="273">
        <v>45140</v>
      </c>
      <c r="G215" s="274">
        <v>52020</v>
      </c>
      <c r="H215" s="401" t="s">
        <v>3279</v>
      </c>
      <c r="I215" s="275">
        <v>430</v>
      </c>
      <c r="J215" s="276">
        <v>500</v>
      </c>
      <c r="K215" s="277" t="s">
        <v>8</v>
      </c>
      <c r="L215" s="617" t="s">
        <v>3279</v>
      </c>
      <c r="M215" s="622">
        <v>2810</v>
      </c>
      <c r="N215" s="617" t="s">
        <v>3279</v>
      </c>
      <c r="O215" s="638">
        <v>20</v>
      </c>
      <c r="P215" s="401" t="s">
        <v>3279</v>
      </c>
      <c r="Q215" s="278">
        <v>6880</v>
      </c>
      <c r="R215" s="279">
        <v>60</v>
      </c>
      <c r="S215" s="280"/>
      <c r="T215" s="281"/>
      <c r="U215" s="282"/>
      <c r="V215" s="283"/>
      <c r="W215" s="282"/>
      <c r="X215" s="281" t="s">
        <v>0</v>
      </c>
      <c r="Y215" s="282"/>
      <c r="Z215" s="284"/>
      <c r="AA215" s="633" t="s">
        <v>3279</v>
      </c>
      <c r="AB215" s="641">
        <v>1920</v>
      </c>
      <c r="AC215" s="617" t="s">
        <v>3279</v>
      </c>
      <c r="AD215" s="646">
        <v>20</v>
      </c>
      <c r="AE215" s="617" t="s">
        <v>9</v>
      </c>
      <c r="AF215" s="631">
        <v>11790</v>
      </c>
      <c r="AG215" s="617" t="s">
        <v>3279</v>
      </c>
      <c r="AH215" s="620">
        <v>110</v>
      </c>
      <c r="AI215" s="617" t="s">
        <v>9</v>
      </c>
      <c r="AJ215" s="622">
        <v>2000</v>
      </c>
      <c r="AK215" s="617" t="s">
        <v>3279</v>
      </c>
      <c r="AL215" s="624">
        <v>20</v>
      </c>
      <c r="AM215" s="617" t="s">
        <v>9</v>
      </c>
      <c r="AN215" s="626">
        <v>580</v>
      </c>
      <c r="AO215" s="617" t="s">
        <v>9</v>
      </c>
      <c r="AP215" s="618">
        <v>5</v>
      </c>
      <c r="AQ215" s="617" t="s">
        <v>9</v>
      </c>
      <c r="AR215" s="629">
        <v>12280</v>
      </c>
      <c r="AS215" s="643" t="s">
        <v>3282</v>
      </c>
      <c r="AT215" s="644" t="s">
        <v>3281</v>
      </c>
      <c r="AU215" s="617" t="s">
        <v>3280</v>
      </c>
      <c r="AV215" s="285">
        <v>11790</v>
      </c>
      <c r="AW215" s="241"/>
      <c r="AX215" s="286" t="s">
        <v>3274</v>
      </c>
      <c r="AY215" s="250"/>
      <c r="AZ215" s="394"/>
      <c r="BA215" s="394"/>
      <c r="BB215" s="628"/>
    </row>
    <row r="216" spans="1:54" s="246" customFormat="1" ht="24" customHeight="1">
      <c r="A216" s="648"/>
      <c r="B216" s="635"/>
      <c r="C216" s="640"/>
      <c r="D216" s="287" t="s">
        <v>3208</v>
      </c>
      <c r="E216" s="272"/>
      <c r="F216" s="288">
        <v>52020</v>
      </c>
      <c r="G216" s="289"/>
      <c r="H216" s="401" t="s">
        <v>3279</v>
      </c>
      <c r="I216" s="290">
        <v>500</v>
      </c>
      <c r="J216" s="291"/>
      <c r="K216" s="292" t="s">
        <v>8</v>
      </c>
      <c r="L216" s="617"/>
      <c r="M216" s="623"/>
      <c r="N216" s="617"/>
      <c r="O216" s="639"/>
      <c r="P216" s="401" t="s">
        <v>3279</v>
      </c>
      <c r="Q216" s="290">
        <v>6880</v>
      </c>
      <c r="R216" s="293">
        <v>60</v>
      </c>
      <c r="S216" s="294" t="s">
        <v>3279</v>
      </c>
      <c r="T216" s="295">
        <v>48170</v>
      </c>
      <c r="U216" s="282" t="s">
        <v>3279</v>
      </c>
      <c r="V216" s="296">
        <v>480</v>
      </c>
      <c r="W216" s="297" t="s">
        <v>3279</v>
      </c>
      <c r="X216" s="298">
        <v>41290</v>
      </c>
      <c r="Y216" s="297" t="s">
        <v>9</v>
      </c>
      <c r="Z216" s="296">
        <v>410</v>
      </c>
      <c r="AA216" s="617"/>
      <c r="AB216" s="642"/>
      <c r="AC216" s="617"/>
      <c r="AD216" s="647"/>
      <c r="AE216" s="617"/>
      <c r="AF216" s="632"/>
      <c r="AG216" s="617"/>
      <c r="AH216" s="621"/>
      <c r="AI216" s="617"/>
      <c r="AJ216" s="623"/>
      <c r="AK216" s="617"/>
      <c r="AL216" s="625"/>
      <c r="AM216" s="617"/>
      <c r="AN216" s="627"/>
      <c r="AO216" s="617"/>
      <c r="AP216" s="619"/>
      <c r="AQ216" s="617"/>
      <c r="AR216" s="630"/>
      <c r="AS216" s="643"/>
      <c r="AT216" s="645"/>
      <c r="AU216" s="617"/>
      <c r="AV216" s="299">
        <v>110</v>
      </c>
      <c r="AW216" s="241"/>
      <c r="AX216" s="300">
        <v>0.96</v>
      </c>
      <c r="AY216" s="250"/>
      <c r="AZ216" s="394"/>
      <c r="BA216" s="394"/>
      <c r="BB216" s="628"/>
    </row>
    <row r="217" spans="1:54" s="246" customFormat="1" ht="24" customHeight="1">
      <c r="A217" s="648"/>
      <c r="B217" s="634" t="s">
        <v>3211</v>
      </c>
      <c r="C217" s="636" t="s">
        <v>7</v>
      </c>
      <c r="D217" s="271" t="s">
        <v>3207</v>
      </c>
      <c r="E217" s="272"/>
      <c r="F217" s="273">
        <v>45310</v>
      </c>
      <c r="G217" s="274">
        <v>52190</v>
      </c>
      <c r="H217" s="401" t="s">
        <v>3279</v>
      </c>
      <c r="I217" s="275">
        <v>430</v>
      </c>
      <c r="J217" s="276">
        <v>500</v>
      </c>
      <c r="K217" s="277" t="s">
        <v>8</v>
      </c>
      <c r="L217" s="617" t="s">
        <v>3279</v>
      </c>
      <c r="M217" s="622">
        <v>2190</v>
      </c>
      <c r="N217" s="617" t="s">
        <v>3279</v>
      </c>
      <c r="O217" s="638">
        <v>20</v>
      </c>
      <c r="P217" s="401" t="s">
        <v>3279</v>
      </c>
      <c r="Q217" s="278">
        <v>6880</v>
      </c>
      <c r="R217" s="279">
        <v>60</v>
      </c>
      <c r="S217" s="280"/>
      <c r="T217" s="281"/>
      <c r="U217" s="282"/>
      <c r="V217" s="283"/>
      <c r="W217" s="282"/>
      <c r="X217" s="281" t="s">
        <v>0</v>
      </c>
      <c r="Y217" s="282"/>
      <c r="Z217" s="284"/>
      <c r="AA217" s="633" t="s">
        <v>3279</v>
      </c>
      <c r="AB217" s="641" t="s">
        <v>26</v>
      </c>
      <c r="AC217" s="617" t="s">
        <v>3279</v>
      </c>
      <c r="AD217" s="646" t="s">
        <v>26</v>
      </c>
      <c r="AE217" s="617" t="s">
        <v>9</v>
      </c>
      <c r="AF217" s="631">
        <v>9170</v>
      </c>
      <c r="AG217" s="617" t="s">
        <v>3279</v>
      </c>
      <c r="AH217" s="620">
        <v>90</v>
      </c>
      <c r="AI217" s="617" t="s">
        <v>9</v>
      </c>
      <c r="AJ217" s="622">
        <v>1730</v>
      </c>
      <c r="AK217" s="617" t="s">
        <v>3279</v>
      </c>
      <c r="AL217" s="624">
        <v>10</v>
      </c>
      <c r="AM217" s="617" t="s">
        <v>9</v>
      </c>
      <c r="AN217" s="626">
        <v>450</v>
      </c>
      <c r="AO217" s="617" t="s">
        <v>9</v>
      </c>
      <c r="AP217" s="618">
        <v>4</v>
      </c>
      <c r="AQ217" s="617" t="s">
        <v>9</v>
      </c>
      <c r="AR217" s="629">
        <v>9770</v>
      </c>
      <c r="AS217" s="643" t="s">
        <v>3282</v>
      </c>
      <c r="AT217" s="644" t="s">
        <v>3281</v>
      </c>
      <c r="AU217" s="617" t="s">
        <v>3280</v>
      </c>
      <c r="AV217" s="285">
        <v>9170</v>
      </c>
      <c r="AW217" s="241"/>
      <c r="AX217" s="286" t="s">
        <v>3274</v>
      </c>
      <c r="AY217" s="250"/>
      <c r="AZ217" s="394"/>
      <c r="BA217" s="394"/>
      <c r="BB217" s="628"/>
    </row>
    <row r="218" spans="1:54" s="246" customFormat="1" ht="24" customHeight="1">
      <c r="A218" s="648"/>
      <c r="B218" s="635"/>
      <c r="C218" s="640"/>
      <c r="D218" s="287" t="s">
        <v>3208</v>
      </c>
      <c r="E218" s="272"/>
      <c r="F218" s="288">
        <v>52190</v>
      </c>
      <c r="G218" s="289"/>
      <c r="H218" s="401" t="s">
        <v>3279</v>
      </c>
      <c r="I218" s="290">
        <v>500</v>
      </c>
      <c r="J218" s="291"/>
      <c r="K218" s="292" t="s">
        <v>8</v>
      </c>
      <c r="L218" s="617"/>
      <c r="M218" s="623"/>
      <c r="N218" s="617"/>
      <c r="O218" s="639"/>
      <c r="P218" s="401" t="s">
        <v>3279</v>
      </c>
      <c r="Q218" s="290">
        <v>6880</v>
      </c>
      <c r="R218" s="293">
        <v>60</v>
      </c>
      <c r="S218" s="294" t="s">
        <v>3279</v>
      </c>
      <c r="T218" s="295">
        <v>48170</v>
      </c>
      <c r="U218" s="282" t="s">
        <v>3279</v>
      </c>
      <c r="V218" s="296">
        <v>480</v>
      </c>
      <c r="W218" s="297" t="s">
        <v>3279</v>
      </c>
      <c r="X218" s="298">
        <v>41290</v>
      </c>
      <c r="Y218" s="297" t="s">
        <v>9</v>
      </c>
      <c r="Z218" s="296">
        <v>410</v>
      </c>
      <c r="AA218" s="617"/>
      <c r="AB218" s="642"/>
      <c r="AC218" s="617"/>
      <c r="AD218" s="647"/>
      <c r="AE218" s="617"/>
      <c r="AF218" s="632"/>
      <c r="AG218" s="617"/>
      <c r="AH218" s="621"/>
      <c r="AI218" s="617"/>
      <c r="AJ218" s="623"/>
      <c r="AK218" s="617"/>
      <c r="AL218" s="625"/>
      <c r="AM218" s="617"/>
      <c r="AN218" s="627"/>
      <c r="AO218" s="617"/>
      <c r="AP218" s="619"/>
      <c r="AQ218" s="617"/>
      <c r="AR218" s="630"/>
      <c r="AS218" s="643"/>
      <c r="AT218" s="645"/>
      <c r="AU218" s="617"/>
      <c r="AV218" s="299">
        <v>90</v>
      </c>
      <c r="AW218" s="241"/>
      <c r="AX218" s="300">
        <v>0.98</v>
      </c>
      <c r="AY218" s="250"/>
      <c r="AZ218" s="394"/>
      <c r="BA218" s="394"/>
      <c r="BB218" s="628"/>
    </row>
    <row r="219" spans="1:54" s="246" customFormat="1" ht="24" customHeight="1">
      <c r="A219" s="648"/>
      <c r="B219" s="634" t="s">
        <v>3212</v>
      </c>
      <c r="C219" s="636" t="s">
        <v>7</v>
      </c>
      <c r="D219" s="271" t="s">
        <v>3207</v>
      </c>
      <c r="E219" s="272"/>
      <c r="F219" s="273">
        <v>41920</v>
      </c>
      <c r="G219" s="274">
        <v>48800</v>
      </c>
      <c r="H219" s="401" t="s">
        <v>3279</v>
      </c>
      <c r="I219" s="275">
        <v>400</v>
      </c>
      <c r="J219" s="276">
        <v>470</v>
      </c>
      <c r="K219" s="277" t="s">
        <v>8</v>
      </c>
      <c r="L219" s="617" t="s">
        <v>3279</v>
      </c>
      <c r="M219" s="622">
        <v>1640</v>
      </c>
      <c r="N219" s="617" t="s">
        <v>3279</v>
      </c>
      <c r="O219" s="638">
        <v>10</v>
      </c>
      <c r="P219" s="401" t="s">
        <v>3279</v>
      </c>
      <c r="Q219" s="278">
        <v>6880</v>
      </c>
      <c r="R219" s="279">
        <v>60</v>
      </c>
      <c r="S219" s="280"/>
      <c r="T219" s="281"/>
      <c r="U219" s="282"/>
      <c r="V219" s="283"/>
      <c r="W219" s="282"/>
      <c r="X219" s="281" t="s">
        <v>0</v>
      </c>
      <c r="Y219" s="282"/>
      <c r="Z219" s="284"/>
      <c r="AA219" s="633" t="s">
        <v>3279</v>
      </c>
      <c r="AB219" s="641" t="s">
        <v>26</v>
      </c>
      <c r="AC219" s="617" t="s">
        <v>3279</v>
      </c>
      <c r="AD219" s="646" t="s">
        <v>26</v>
      </c>
      <c r="AE219" s="617" t="s">
        <v>9</v>
      </c>
      <c r="AF219" s="631">
        <v>6880</v>
      </c>
      <c r="AG219" s="617" t="s">
        <v>3279</v>
      </c>
      <c r="AH219" s="620">
        <v>60</v>
      </c>
      <c r="AI219" s="617" t="s">
        <v>9</v>
      </c>
      <c r="AJ219" s="622">
        <v>1300</v>
      </c>
      <c r="AK219" s="617" t="s">
        <v>3279</v>
      </c>
      <c r="AL219" s="624">
        <v>10</v>
      </c>
      <c r="AM219" s="617" t="s">
        <v>9</v>
      </c>
      <c r="AN219" s="626">
        <v>340</v>
      </c>
      <c r="AO219" s="617" t="s">
        <v>9</v>
      </c>
      <c r="AP219" s="618">
        <v>3</v>
      </c>
      <c r="AQ219" s="617" t="s">
        <v>9</v>
      </c>
      <c r="AR219" s="629">
        <v>7500</v>
      </c>
      <c r="AS219" s="643" t="s">
        <v>3282</v>
      </c>
      <c r="AT219" s="644" t="s">
        <v>3281</v>
      </c>
      <c r="AU219" s="617" t="s">
        <v>3280</v>
      </c>
      <c r="AV219" s="285">
        <v>6880</v>
      </c>
      <c r="AW219" s="241"/>
      <c r="AX219" s="286" t="s">
        <v>3274</v>
      </c>
      <c r="AY219" s="250"/>
      <c r="AZ219" s="394"/>
      <c r="BA219" s="394"/>
      <c r="BB219" s="628"/>
    </row>
    <row r="220" spans="1:54" s="246" customFormat="1" ht="24" customHeight="1">
      <c r="A220" s="648"/>
      <c r="B220" s="635"/>
      <c r="C220" s="640"/>
      <c r="D220" s="287" t="s">
        <v>3208</v>
      </c>
      <c r="E220" s="272"/>
      <c r="F220" s="288">
        <v>48800</v>
      </c>
      <c r="G220" s="289"/>
      <c r="H220" s="401" t="s">
        <v>3279</v>
      </c>
      <c r="I220" s="290">
        <v>470</v>
      </c>
      <c r="J220" s="291"/>
      <c r="K220" s="292" t="s">
        <v>8</v>
      </c>
      <c r="L220" s="617"/>
      <c r="M220" s="623"/>
      <c r="N220" s="617"/>
      <c r="O220" s="639"/>
      <c r="P220" s="401" t="s">
        <v>3279</v>
      </c>
      <c r="Q220" s="290">
        <v>6880</v>
      </c>
      <c r="R220" s="293">
        <v>60</v>
      </c>
      <c r="S220" s="294" t="s">
        <v>3279</v>
      </c>
      <c r="T220" s="295">
        <v>48170</v>
      </c>
      <c r="U220" s="282" t="s">
        <v>3279</v>
      </c>
      <c r="V220" s="296">
        <v>480</v>
      </c>
      <c r="W220" s="297" t="s">
        <v>3279</v>
      </c>
      <c r="X220" s="298">
        <v>41290</v>
      </c>
      <c r="Y220" s="297" t="s">
        <v>9</v>
      </c>
      <c r="Z220" s="296">
        <v>410</v>
      </c>
      <c r="AA220" s="617"/>
      <c r="AB220" s="642"/>
      <c r="AC220" s="617"/>
      <c r="AD220" s="647"/>
      <c r="AE220" s="617"/>
      <c r="AF220" s="632"/>
      <c r="AG220" s="617"/>
      <c r="AH220" s="621"/>
      <c r="AI220" s="617"/>
      <c r="AJ220" s="623"/>
      <c r="AK220" s="617"/>
      <c r="AL220" s="625"/>
      <c r="AM220" s="617"/>
      <c r="AN220" s="627"/>
      <c r="AO220" s="617"/>
      <c r="AP220" s="619"/>
      <c r="AQ220" s="617"/>
      <c r="AR220" s="630"/>
      <c r="AS220" s="643"/>
      <c r="AT220" s="645"/>
      <c r="AU220" s="617"/>
      <c r="AV220" s="299">
        <v>60</v>
      </c>
      <c r="AW220" s="241"/>
      <c r="AX220" s="300">
        <v>0.89</v>
      </c>
      <c r="AY220" s="250"/>
      <c r="AZ220" s="394"/>
      <c r="BA220" s="394"/>
      <c r="BB220" s="628"/>
    </row>
    <row r="221" spans="1:54" s="246" customFormat="1" ht="24" customHeight="1">
      <c r="A221" s="648"/>
      <c r="B221" s="634" t="s">
        <v>3213</v>
      </c>
      <c r="C221" s="636" t="s">
        <v>7</v>
      </c>
      <c r="D221" s="271" t="s">
        <v>3207</v>
      </c>
      <c r="E221" s="272"/>
      <c r="F221" s="273">
        <v>37200</v>
      </c>
      <c r="G221" s="274">
        <v>44080</v>
      </c>
      <c r="H221" s="401" t="s">
        <v>3279</v>
      </c>
      <c r="I221" s="275">
        <v>350</v>
      </c>
      <c r="J221" s="276">
        <v>420</v>
      </c>
      <c r="K221" s="277" t="s">
        <v>8</v>
      </c>
      <c r="L221" s="617" t="s">
        <v>3279</v>
      </c>
      <c r="M221" s="622">
        <v>1310</v>
      </c>
      <c r="N221" s="617" t="s">
        <v>3279</v>
      </c>
      <c r="O221" s="638">
        <v>10</v>
      </c>
      <c r="P221" s="401" t="s">
        <v>3279</v>
      </c>
      <c r="Q221" s="278">
        <v>6880</v>
      </c>
      <c r="R221" s="279">
        <v>60</v>
      </c>
      <c r="S221" s="280"/>
      <c r="T221" s="281"/>
      <c r="U221" s="282"/>
      <c r="V221" s="283"/>
      <c r="W221" s="282"/>
      <c r="X221" s="281" t="s">
        <v>0</v>
      </c>
      <c r="Y221" s="282"/>
      <c r="Z221" s="284"/>
      <c r="AA221" s="633" t="s">
        <v>3279</v>
      </c>
      <c r="AB221" s="641" t="s">
        <v>26</v>
      </c>
      <c r="AC221" s="617" t="s">
        <v>3279</v>
      </c>
      <c r="AD221" s="646" t="s">
        <v>26</v>
      </c>
      <c r="AE221" s="617" t="s">
        <v>9</v>
      </c>
      <c r="AF221" s="631">
        <v>5500</v>
      </c>
      <c r="AG221" s="617" t="s">
        <v>3279</v>
      </c>
      <c r="AH221" s="620">
        <v>50</v>
      </c>
      <c r="AI221" s="617" t="s">
        <v>9</v>
      </c>
      <c r="AJ221" s="622">
        <v>1040</v>
      </c>
      <c r="AK221" s="617" t="s">
        <v>3279</v>
      </c>
      <c r="AL221" s="624">
        <v>10</v>
      </c>
      <c r="AM221" s="617" t="s">
        <v>9</v>
      </c>
      <c r="AN221" s="626">
        <v>300</v>
      </c>
      <c r="AO221" s="617" t="s">
        <v>9</v>
      </c>
      <c r="AP221" s="618">
        <v>3</v>
      </c>
      <c r="AQ221" s="617" t="s">
        <v>9</v>
      </c>
      <c r="AR221" s="629">
        <v>6130</v>
      </c>
      <c r="AS221" s="643" t="s">
        <v>3282</v>
      </c>
      <c r="AT221" s="644" t="s">
        <v>3281</v>
      </c>
      <c r="AU221" s="617" t="s">
        <v>3280</v>
      </c>
      <c r="AV221" s="285">
        <v>5500</v>
      </c>
      <c r="AW221" s="241"/>
      <c r="AX221" s="286" t="s">
        <v>3274</v>
      </c>
      <c r="AY221" s="250"/>
      <c r="AZ221" s="394"/>
      <c r="BA221" s="394"/>
      <c r="BB221" s="628"/>
    </row>
    <row r="222" spans="1:54" s="246" customFormat="1" ht="24" customHeight="1">
      <c r="A222" s="648"/>
      <c r="B222" s="635"/>
      <c r="C222" s="640"/>
      <c r="D222" s="287" t="s">
        <v>3208</v>
      </c>
      <c r="E222" s="272"/>
      <c r="F222" s="288">
        <v>44080</v>
      </c>
      <c r="G222" s="289"/>
      <c r="H222" s="401" t="s">
        <v>3279</v>
      </c>
      <c r="I222" s="290">
        <v>420</v>
      </c>
      <c r="J222" s="291"/>
      <c r="K222" s="292" t="s">
        <v>8</v>
      </c>
      <c r="L222" s="617"/>
      <c r="M222" s="623"/>
      <c r="N222" s="617"/>
      <c r="O222" s="639"/>
      <c r="P222" s="401" t="s">
        <v>3279</v>
      </c>
      <c r="Q222" s="290">
        <v>6880</v>
      </c>
      <c r="R222" s="293">
        <v>60</v>
      </c>
      <c r="S222" s="294" t="s">
        <v>3279</v>
      </c>
      <c r="T222" s="295">
        <v>48170</v>
      </c>
      <c r="U222" s="282" t="s">
        <v>3279</v>
      </c>
      <c r="V222" s="296">
        <v>480</v>
      </c>
      <c r="W222" s="297" t="s">
        <v>3279</v>
      </c>
      <c r="X222" s="298">
        <v>41290</v>
      </c>
      <c r="Y222" s="297" t="s">
        <v>9</v>
      </c>
      <c r="Z222" s="296">
        <v>410</v>
      </c>
      <c r="AA222" s="617"/>
      <c r="AB222" s="642"/>
      <c r="AC222" s="617"/>
      <c r="AD222" s="647"/>
      <c r="AE222" s="617"/>
      <c r="AF222" s="632"/>
      <c r="AG222" s="617"/>
      <c r="AH222" s="621"/>
      <c r="AI222" s="617"/>
      <c r="AJ222" s="623"/>
      <c r="AK222" s="617"/>
      <c r="AL222" s="625"/>
      <c r="AM222" s="617"/>
      <c r="AN222" s="627"/>
      <c r="AO222" s="617"/>
      <c r="AP222" s="619"/>
      <c r="AQ222" s="617"/>
      <c r="AR222" s="630"/>
      <c r="AS222" s="643"/>
      <c r="AT222" s="645"/>
      <c r="AU222" s="617"/>
      <c r="AV222" s="299">
        <v>50</v>
      </c>
      <c r="AX222" s="300">
        <v>0.91</v>
      </c>
      <c r="AY222" s="301"/>
      <c r="AZ222" s="394"/>
      <c r="BA222" s="394"/>
      <c r="BB222" s="628"/>
    </row>
    <row r="223" spans="1:54" s="302" customFormat="1" ht="24" customHeight="1">
      <c r="A223" s="648"/>
      <c r="B223" s="634" t="s">
        <v>3214</v>
      </c>
      <c r="C223" s="636" t="s">
        <v>7</v>
      </c>
      <c r="D223" s="271" t="s">
        <v>3207</v>
      </c>
      <c r="E223" s="272"/>
      <c r="F223" s="273">
        <v>34010</v>
      </c>
      <c r="G223" s="274">
        <v>40890</v>
      </c>
      <c r="H223" s="401" t="s">
        <v>3279</v>
      </c>
      <c r="I223" s="275">
        <v>320</v>
      </c>
      <c r="J223" s="276">
        <v>390</v>
      </c>
      <c r="K223" s="277" t="s">
        <v>8</v>
      </c>
      <c r="L223" s="617" t="s">
        <v>3279</v>
      </c>
      <c r="M223" s="622">
        <v>1090</v>
      </c>
      <c r="N223" s="617" t="s">
        <v>3279</v>
      </c>
      <c r="O223" s="638">
        <v>10</v>
      </c>
      <c r="P223" s="401" t="s">
        <v>3279</v>
      </c>
      <c r="Q223" s="278">
        <v>6880</v>
      </c>
      <c r="R223" s="279">
        <v>60</v>
      </c>
      <c r="S223" s="280"/>
      <c r="T223" s="281"/>
      <c r="U223" s="282"/>
      <c r="V223" s="283"/>
      <c r="W223" s="282"/>
      <c r="X223" s="281" t="s">
        <v>0</v>
      </c>
      <c r="Y223" s="282"/>
      <c r="Z223" s="284"/>
      <c r="AA223" s="633" t="s">
        <v>3279</v>
      </c>
      <c r="AB223" s="641" t="s">
        <v>26</v>
      </c>
      <c r="AC223" s="617" t="s">
        <v>3279</v>
      </c>
      <c r="AD223" s="646" t="s">
        <v>26</v>
      </c>
      <c r="AE223" s="617" t="s">
        <v>9</v>
      </c>
      <c r="AF223" s="631">
        <v>4580</v>
      </c>
      <c r="AG223" s="617" t="s">
        <v>3279</v>
      </c>
      <c r="AH223" s="620">
        <v>40</v>
      </c>
      <c r="AI223" s="617" t="s">
        <v>9</v>
      </c>
      <c r="AJ223" s="622">
        <v>860</v>
      </c>
      <c r="AK223" s="617" t="s">
        <v>3279</v>
      </c>
      <c r="AL223" s="624">
        <v>8</v>
      </c>
      <c r="AM223" s="617" t="s">
        <v>9</v>
      </c>
      <c r="AN223" s="626">
        <v>270</v>
      </c>
      <c r="AO223" s="617" t="s">
        <v>9</v>
      </c>
      <c r="AP223" s="618">
        <v>2</v>
      </c>
      <c r="AQ223" s="617" t="s">
        <v>9</v>
      </c>
      <c r="AR223" s="629">
        <v>5220</v>
      </c>
      <c r="AS223" s="643" t="s">
        <v>3282</v>
      </c>
      <c r="AT223" s="644" t="s">
        <v>3281</v>
      </c>
      <c r="AU223" s="617" t="s">
        <v>3280</v>
      </c>
      <c r="AV223" s="285">
        <v>4580</v>
      </c>
      <c r="AW223" s="237"/>
      <c r="AX223" s="286" t="s">
        <v>3274</v>
      </c>
      <c r="AY223" s="399"/>
      <c r="AZ223" s="394"/>
      <c r="BA223" s="394"/>
      <c r="BB223" s="628"/>
    </row>
    <row r="224" spans="1:54" s="302" customFormat="1" ht="24" customHeight="1">
      <c r="A224" s="648"/>
      <c r="B224" s="635"/>
      <c r="C224" s="640"/>
      <c r="D224" s="287" t="s">
        <v>3208</v>
      </c>
      <c r="E224" s="272"/>
      <c r="F224" s="288">
        <v>40890</v>
      </c>
      <c r="G224" s="289"/>
      <c r="H224" s="401" t="s">
        <v>3279</v>
      </c>
      <c r="I224" s="290">
        <v>390</v>
      </c>
      <c r="J224" s="291"/>
      <c r="K224" s="292" t="s">
        <v>8</v>
      </c>
      <c r="L224" s="617"/>
      <c r="M224" s="623"/>
      <c r="N224" s="617"/>
      <c r="O224" s="639"/>
      <c r="P224" s="401" t="s">
        <v>3279</v>
      </c>
      <c r="Q224" s="290">
        <v>6880</v>
      </c>
      <c r="R224" s="293">
        <v>60</v>
      </c>
      <c r="S224" s="294" t="s">
        <v>3279</v>
      </c>
      <c r="T224" s="295">
        <v>48170</v>
      </c>
      <c r="U224" s="282" t="s">
        <v>3279</v>
      </c>
      <c r="V224" s="296">
        <v>480</v>
      </c>
      <c r="W224" s="297" t="s">
        <v>3279</v>
      </c>
      <c r="X224" s="298">
        <v>41290</v>
      </c>
      <c r="Y224" s="297" t="s">
        <v>9</v>
      </c>
      <c r="Z224" s="296">
        <v>410</v>
      </c>
      <c r="AA224" s="617"/>
      <c r="AB224" s="642"/>
      <c r="AC224" s="617"/>
      <c r="AD224" s="647"/>
      <c r="AE224" s="617"/>
      <c r="AF224" s="632"/>
      <c r="AG224" s="617"/>
      <c r="AH224" s="621"/>
      <c r="AI224" s="617"/>
      <c r="AJ224" s="623"/>
      <c r="AK224" s="617"/>
      <c r="AL224" s="625"/>
      <c r="AM224" s="617"/>
      <c r="AN224" s="627"/>
      <c r="AO224" s="617"/>
      <c r="AP224" s="619"/>
      <c r="AQ224" s="617"/>
      <c r="AR224" s="630"/>
      <c r="AS224" s="643"/>
      <c r="AT224" s="645"/>
      <c r="AU224" s="617"/>
      <c r="AV224" s="299">
        <v>40</v>
      </c>
      <c r="AW224" s="237"/>
      <c r="AX224" s="300">
        <v>0.88</v>
      </c>
      <c r="AY224" s="399"/>
      <c r="AZ224" s="394"/>
      <c r="BA224" s="394"/>
      <c r="BB224" s="628"/>
    </row>
    <row r="225" spans="1:54" s="302" customFormat="1" ht="24" customHeight="1">
      <c r="A225" s="648"/>
      <c r="B225" s="634" t="s">
        <v>3215</v>
      </c>
      <c r="C225" s="636" t="s">
        <v>7</v>
      </c>
      <c r="D225" s="271" t="s">
        <v>3207</v>
      </c>
      <c r="E225" s="272"/>
      <c r="F225" s="273">
        <v>31730</v>
      </c>
      <c r="G225" s="274">
        <v>38610</v>
      </c>
      <c r="H225" s="401" t="s">
        <v>3279</v>
      </c>
      <c r="I225" s="275">
        <v>290</v>
      </c>
      <c r="J225" s="276">
        <v>360</v>
      </c>
      <c r="K225" s="277" t="s">
        <v>8</v>
      </c>
      <c r="L225" s="617" t="s">
        <v>3279</v>
      </c>
      <c r="M225" s="622">
        <v>930</v>
      </c>
      <c r="N225" s="617" t="s">
        <v>3279</v>
      </c>
      <c r="O225" s="638">
        <v>9</v>
      </c>
      <c r="P225" s="401" t="s">
        <v>3279</v>
      </c>
      <c r="Q225" s="278">
        <v>6880</v>
      </c>
      <c r="R225" s="279">
        <v>60</v>
      </c>
      <c r="S225" s="280"/>
      <c r="T225" s="281"/>
      <c r="U225" s="282"/>
      <c r="V225" s="283"/>
      <c r="W225" s="282"/>
      <c r="X225" s="281" t="s">
        <v>0</v>
      </c>
      <c r="Y225" s="282"/>
      <c r="Z225" s="284"/>
      <c r="AA225" s="633" t="s">
        <v>3279</v>
      </c>
      <c r="AB225" s="641" t="s">
        <v>26</v>
      </c>
      <c r="AC225" s="617" t="s">
        <v>3279</v>
      </c>
      <c r="AD225" s="646" t="s">
        <v>26</v>
      </c>
      <c r="AE225" s="617" t="s">
        <v>9</v>
      </c>
      <c r="AF225" s="631">
        <v>3930</v>
      </c>
      <c r="AG225" s="617" t="s">
        <v>3279</v>
      </c>
      <c r="AH225" s="620">
        <v>30</v>
      </c>
      <c r="AI225" s="617" t="s">
        <v>9</v>
      </c>
      <c r="AJ225" s="622">
        <v>740</v>
      </c>
      <c r="AK225" s="617" t="s">
        <v>3279</v>
      </c>
      <c r="AL225" s="624">
        <v>7</v>
      </c>
      <c r="AM225" s="617" t="s">
        <v>9</v>
      </c>
      <c r="AN225" s="626">
        <v>250</v>
      </c>
      <c r="AO225" s="617" t="s">
        <v>9</v>
      </c>
      <c r="AP225" s="618">
        <v>2</v>
      </c>
      <c r="AQ225" s="617" t="s">
        <v>9</v>
      </c>
      <c r="AR225" s="629">
        <v>4660</v>
      </c>
      <c r="AS225" s="643" t="s">
        <v>3282</v>
      </c>
      <c r="AT225" s="644" t="s">
        <v>3281</v>
      </c>
      <c r="AU225" s="617" t="s">
        <v>3280</v>
      </c>
      <c r="AV225" s="285">
        <v>3930</v>
      </c>
      <c r="AW225" s="237"/>
      <c r="AX225" s="286" t="s">
        <v>3274</v>
      </c>
      <c r="AY225" s="399"/>
      <c r="AZ225" s="394"/>
      <c r="BA225" s="394"/>
      <c r="BB225" s="628"/>
    </row>
    <row r="226" spans="1:54" s="302" customFormat="1" ht="24" customHeight="1">
      <c r="A226" s="648"/>
      <c r="B226" s="635"/>
      <c r="C226" s="640"/>
      <c r="D226" s="287" t="s">
        <v>3208</v>
      </c>
      <c r="E226" s="272"/>
      <c r="F226" s="288">
        <v>38610</v>
      </c>
      <c r="G226" s="289"/>
      <c r="H226" s="401" t="s">
        <v>3279</v>
      </c>
      <c r="I226" s="290">
        <v>360</v>
      </c>
      <c r="J226" s="291"/>
      <c r="K226" s="292" t="s">
        <v>8</v>
      </c>
      <c r="L226" s="617"/>
      <c r="M226" s="623"/>
      <c r="N226" s="617"/>
      <c r="O226" s="639"/>
      <c r="P226" s="401" t="s">
        <v>3279</v>
      </c>
      <c r="Q226" s="290">
        <v>6880</v>
      </c>
      <c r="R226" s="293">
        <v>60</v>
      </c>
      <c r="S226" s="294" t="s">
        <v>3279</v>
      </c>
      <c r="T226" s="295">
        <v>48170</v>
      </c>
      <c r="U226" s="282" t="s">
        <v>3279</v>
      </c>
      <c r="V226" s="296">
        <v>480</v>
      </c>
      <c r="W226" s="297" t="s">
        <v>3279</v>
      </c>
      <c r="X226" s="298">
        <v>41290</v>
      </c>
      <c r="Y226" s="297" t="s">
        <v>9</v>
      </c>
      <c r="Z226" s="296">
        <v>410</v>
      </c>
      <c r="AA226" s="617"/>
      <c r="AB226" s="642"/>
      <c r="AC226" s="617"/>
      <c r="AD226" s="647"/>
      <c r="AE226" s="617"/>
      <c r="AF226" s="632"/>
      <c r="AG226" s="617"/>
      <c r="AH226" s="621"/>
      <c r="AI226" s="617"/>
      <c r="AJ226" s="623"/>
      <c r="AK226" s="617"/>
      <c r="AL226" s="625"/>
      <c r="AM226" s="617"/>
      <c r="AN226" s="627"/>
      <c r="AO226" s="617"/>
      <c r="AP226" s="619"/>
      <c r="AQ226" s="617"/>
      <c r="AR226" s="630"/>
      <c r="AS226" s="643"/>
      <c r="AT226" s="645"/>
      <c r="AU226" s="617"/>
      <c r="AV226" s="299">
        <v>30</v>
      </c>
      <c r="AW226" s="237"/>
      <c r="AX226" s="300">
        <v>0.9</v>
      </c>
      <c r="AY226" s="399"/>
      <c r="AZ226" s="394"/>
      <c r="BA226" s="394"/>
      <c r="BB226" s="628"/>
    </row>
    <row r="227" spans="1:54" s="302" customFormat="1" ht="24" customHeight="1">
      <c r="A227" s="648"/>
      <c r="B227" s="634" t="s">
        <v>3216</v>
      </c>
      <c r="C227" s="636" t="s">
        <v>7</v>
      </c>
      <c r="D227" s="271" t="s">
        <v>3207</v>
      </c>
      <c r="E227" s="272"/>
      <c r="F227" s="273">
        <v>30050</v>
      </c>
      <c r="G227" s="274">
        <v>36930</v>
      </c>
      <c r="H227" s="401" t="s">
        <v>3279</v>
      </c>
      <c r="I227" s="275">
        <v>280</v>
      </c>
      <c r="J227" s="276">
        <v>350</v>
      </c>
      <c r="K227" s="277" t="s">
        <v>8</v>
      </c>
      <c r="L227" s="617" t="s">
        <v>3279</v>
      </c>
      <c r="M227" s="622">
        <v>820</v>
      </c>
      <c r="N227" s="617" t="s">
        <v>3279</v>
      </c>
      <c r="O227" s="638">
        <v>8</v>
      </c>
      <c r="P227" s="401" t="s">
        <v>3279</v>
      </c>
      <c r="Q227" s="278">
        <v>6880</v>
      </c>
      <c r="R227" s="279">
        <v>60</v>
      </c>
      <c r="S227" s="280"/>
      <c r="T227" s="281"/>
      <c r="U227" s="282"/>
      <c r="V227" s="283"/>
      <c r="W227" s="282"/>
      <c r="X227" s="281" t="s">
        <v>0</v>
      </c>
      <c r="Y227" s="282"/>
      <c r="Z227" s="284"/>
      <c r="AA227" s="633" t="s">
        <v>3279</v>
      </c>
      <c r="AB227" s="641" t="s">
        <v>26</v>
      </c>
      <c r="AC227" s="617" t="s">
        <v>3279</v>
      </c>
      <c r="AD227" s="646" t="s">
        <v>26</v>
      </c>
      <c r="AE227" s="617" t="s">
        <v>9</v>
      </c>
      <c r="AF227" s="631">
        <v>3440</v>
      </c>
      <c r="AG227" s="617" t="s">
        <v>3279</v>
      </c>
      <c r="AH227" s="620">
        <v>30</v>
      </c>
      <c r="AI227" s="617" t="s">
        <v>9</v>
      </c>
      <c r="AJ227" s="622">
        <v>650</v>
      </c>
      <c r="AK227" s="617" t="s">
        <v>3279</v>
      </c>
      <c r="AL227" s="624">
        <v>6</v>
      </c>
      <c r="AM227" s="617" t="s">
        <v>9</v>
      </c>
      <c r="AN227" s="626">
        <v>230</v>
      </c>
      <c r="AO227" s="617" t="s">
        <v>9</v>
      </c>
      <c r="AP227" s="618">
        <v>2</v>
      </c>
      <c r="AQ227" s="617" t="s">
        <v>9</v>
      </c>
      <c r="AR227" s="629">
        <v>4250</v>
      </c>
      <c r="AS227" s="643" t="s">
        <v>3282</v>
      </c>
      <c r="AT227" s="644" t="s">
        <v>3281</v>
      </c>
      <c r="AU227" s="617" t="s">
        <v>3280</v>
      </c>
      <c r="AV227" s="285">
        <v>3440</v>
      </c>
      <c r="AW227" s="237"/>
      <c r="AX227" s="286" t="s">
        <v>3274</v>
      </c>
      <c r="AY227" s="399"/>
      <c r="AZ227" s="394"/>
      <c r="BA227" s="394"/>
      <c r="BB227" s="628"/>
    </row>
    <row r="228" spans="1:54" s="302" customFormat="1" ht="24" customHeight="1">
      <c r="A228" s="648"/>
      <c r="B228" s="635"/>
      <c r="C228" s="640"/>
      <c r="D228" s="287" t="s">
        <v>3208</v>
      </c>
      <c r="E228" s="272"/>
      <c r="F228" s="288">
        <v>36930</v>
      </c>
      <c r="G228" s="289"/>
      <c r="H228" s="401" t="s">
        <v>3279</v>
      </c>
      <c r="I228" s="290">
        <v>350</v>
      </c>
      <c r="J228" s="291"/>
      <c r="K228" s="292" t="s">
        <v>8</v>
      </c>
      <c r="L228" s="617"/>
      <c r="M228" s="623"/>
      <c r="N228" s="617"/>
      <c r="O228" s="639"/>
      <c r="P228" s="401" t="s">
        <v>3279</v>
      </c>
      <c r="Q228" s="290">
        <v>6880</v>
      </c>
      <c r="R228" s="293">
        <v>60</v>
      </c>
      <c r="S228" s="294" t="s">
        <v>3279</v>
      </c>
      <c r="T228" s="295">
        <v>48170</v>
      </c>
      <c r="U228" s="282" t="s">
        <v>3279</v>
      </c>
      <c r="V228" s="296">
        <v>480</v>
      </c>
      <c r="W228" s="297" t="s">
        <v>3279</v>
      </c>
      <c r="X228" s="298">
        <v>41290</v>
      </c>
      <c r="Y228" s="297" t="s">
        <v>9</v>
      </c>
      <c r="Z228" s="296">
        <v>410</v>
      </c>
      <c r="AA228" s="617"/>
      <c r="AB228" s="642"/>
      <c r="AC228" s="617"/>
      <c r="AD228" s="647"/>
      <c r="AE228" s="617"/>
      <c r="AF228" s="632"/>
      <c r="AG228" s="617"/>
      <c r="AH228" s="621"/>
      <c r="AI228" s="617"/>
      <c r="AJ228" s="623"/>
      <c r="AK228" s="617"/>
      <c r="AL228" s="625"/>
      <c r="AM228" s="617"/>
      <c r="AN228" s="627"/>
      <c r="AO228" s="617"/>
      <c r="AP228" s="619"/>
      <c r="AQ228" s="617"/>
      <c r="AR228" s="630"/>
      <c r="AS228" s="643"/>
      <c r="AT228" s="645"/>
      <c r="AU228" s="617"/>
      <c r="AV228" s="299">
        <v>30</v>
      </c>
      <c r="AW228" s="237"/>
      <c r="AX228" s="300">
        <v>0.92</v>
      </c>
      <c r="AY228" s="399"/>
      <c r="AZ228" s="394"/>
      <c r="BA228" s="394"/>
      <c r="BB228" s="628"/>
    </row>
    <row r="229" spans="1:54" s="302" customFormat="1" ht="24" customHeight="1">
      <c r="A229" s="648"/>
      <c r="B229" s="634" t="s">
        <v>3217</v>
      </c>
      <c r="C229" s="636" t="s">
        <v>7</v>
      </c>
      <c r="D229" s="271" t="s">
        <v>3207</v>
      </c>
      <c r="E229" s="272"/>
      <c r="F229" s="273">
        <v>28720</v>
      </c>
      <c r="G229" s="274">
        <v>35600</v>
      </c>
      <c r="H229" s="401" t="s">
        <v>3279</v>
      </c>
      <c r="I229" s="275">
        <v>260</v>
      </c>
      <c r="J229" s="276">
        <v>330</v>
      </c>
      <c r="K229" s="277" t="s">
        <v>8</v>
      </c>
      <c r="L229" s="617" t="s">
        <v>3279</v>
      </c>
      <c r="M229" s="622">
        <v>730</v>
      </c>
      <c r="N229" s="617" t="s">
        <v>3279</v>
      </c>
      <c r="O229" s="638">
        <v>7</v>
      </c>
      <c r="P229" s="401" t="s">
        <v>3279</v>
      </c>
      <c r="Q229" s="278">
        <v>6880</v>
      </c>
      <c r="R229" s="279">
        <v>60</v>
      </c>
      <c r="S229" s="280"/>
      <c r="T229" s="281"/>
      <c r="U229" s="282"/>
      <c r="V229" s="283"/>
      <c r="W229" s="282"/>
      <c r="X229" s="281" t="s">
        <v>0</v>
      </c>
      <c r="Y229" s="282"/>
      <c r="Z229" s="284"/>
      <c r="AA229" s="633" t="s">
        <v>3279</v>
      </c>
      <c r="AB229" s="641">
        <v>640</v>
      </c>
      <c r="AC229" s="617" t="s">
        <v>3279</v>
      </c>
      <c r="AD229" s="646">
        <v>6</v>
      </c>
      <c r="AE229" s="617" t="s">
        <v>9</v>
      </c>
      <c r="AF229" s="631">
        <v>3050</v>
      </c>
      <c r="AG229" s="617" t="s">
        <v>3279</v>
      </c>
      <c r="AH229" s="620">
        <v>30</v>
      </c>
      <c r="AI229" s="617" t="s">
        <v>9</v>
      </c>
      <c r="AJ229" s="622">
        <v>570</v>
      </c>
      <c r="AK229" s="617" t="s">
        <v>3279</v>
      </c>
      <c r="AL229" s="624">
        <v>5</v>
      </c>
      <c r="AM229" s="617" t="s">
        <v>9</v>
      </c>
      <c r="AN229" s="626">
        <v>220</v>
      </c>
      <c r="AO229" s="617" t="s">
        <v>9</v>
      </c>
      <c r="AP229" s="618">
        <v>2</v>
      </c>
      <c r="AQ229" s="617" t="s">
        <v>9</v>
      </c>
      <c r="AR229" s="629">
        <v>3920</v>
      </c>
      <c r="AS229" s="643" t="s">
        <v>3282</v>
      </c>
      <c r="AT229" s="644" t="s">
        <v>3281</v>
      </c>
      <c r="AU229" s="617" t="s">
        <v>3280</v>
      </c>
      <c r="AV229" s="285">
        <v>3050</v>
      </c>
      <c r="AW229" s="237"/>
      <c r="AX229" s="286" t="s">
        <v>3274</v>
      </c>
      <c r="AY229" s="399"/>
      <c r="AZ229" s="394"/>
      <c r="BA229" s="394"/>
      <c r="BB229" s="628"/>
    </row>
    <row r="230" spans="1:54" s="302" customFormat="1" ht="24" customHeight="1">
      <c r="A230" s="648"/>
      <c r="B230" s="635"/>
      <c r="C230" s="640"/>
      <c r="D230" s="287" t="s">
        <v>3208</v>
      </c>
      <c r="E230" s="272"/>
      <c r="F230" s="288">
        <v>35600</v>
      </c>
      <c r="G230" s="289"/>
      <c r="H230" s="401" t="s">
        <v>3279</v>
      </c>
      <c r="I230" s="290">
        <v>330</v>
      </c>
      <c r="J230" s="291"/>
      <c r="K230" s="292" t="s">
        <v>8</v>
      </c>
      <c r="L230" s="617"/>
      <c r="M230" s="623"/>
      <c r="N230" s="617"/>
      <c r="O230" s="639"/>
      <c r="P230" s="401" t="s">
        <v>3279</v>
      </c>
      <c r="Q230" s="290">
        <v>6880</v>
      </c>
      <c r="R230" s="293">
        <v>60</v>
      </c>
      <c r="S230" s="294" t="s">
        <v>3279</v>
      </c>
      <c r="T230" s="295">
        <v>48170</v>
      </c>
      <c r="U230" s="282" t="s">
        <v>3279</v>
      </c>
      <c r="V230" s="296">
        <v>480</v>
      </c>
      <c r="W230" s="297" t="s">
        <v>3279</v>
      </c>
      <c r="X230" s="298">
        <v>41290</v>
      </c>
      <c r="Y230" s="297" t="s">
        <v>9</v>
      </c>
      <c r="Z230" s="296">
        <v>410</v>
      </c>
      <c r="AA230" s="617"/>
      <c r="AB230" s="642"/>
      <c r="AC230" s="617"/>
      <c r="AD230" s="647"/>
      <c r="AE230" s="617"/>
      <c r="AF230" s="632"/>
      <c r="AG230" s="617"/>
      <c r="AH230" s="621"/>
      <c r="AI230" s="617"/>
      <c r="AJ230" s="623"/>
      <c r="AK230" s="617"/>
      <c r="AL230" s="625"/>
      <c r="AM230" s="617"/>
      <c r="AN230" s="627"/>
      <c r="AO230" s="617"/>
      <c r="AP230" s="619"/>
      <c r="AQ230" s="617"/>
      <c r="AR230" s="630"/>
      <c r="AS230" s="643"/>
      <c r="AT230" s="645"/>
      <c r="AU230" s="617"/>
      <c r="AV230" s="299">
        <v>30</v>
      </c>
      <c r="AW230" s="237"/>
      <c r="AX230" s="300">
        <v>0.94</v>
      </c>
      <c r="AY230" s="399"/>
      <c r="AZ230" s="394"/>
      <c r="BA230" s="394"/>
      <c r="BB230" s="628"/>
    </row>
    <row r="231" spans="1:54" s="302" customFormat="1" ht="24" customHeight="1">
      <c r="A231" s="648"/>
      <c r="B231" s="634" t="s">
        <v>3218</v>
      </c>
      <c r="C231" s="636" t="s">
        <v>7</v>
      </c>
      <c r="D231" s="271" t="s">
        <v>3207</v>
      </c>
      <c r="E231" s="272"/>
      <c r="F231" s="273">
        <v>27680</v>
      </c>
      <c r="G231" s="274">
        <v>34560</v>
      </c>
      <c r="H231" s="401" t="s">
        <v>3279</v>
      </c>
      <c r="I231" s="275">
        <v>250</v>
      </c>
      <c r="J231" s="276">
        <v>320</v>
      </c>
      <c r="K231" s="277" t="s">
        <v>8</v>
      </c>
      <c r="L231" s="617" t="s">
        <v>3279</v>
      </c>
      <c r="M231" s="622">
        <v>650</v>
      </c>
      <c r="N231" s="617" t="s">
        <v>3279</v>
      </c>
      <c r="O231" s="638">
        <v>6</v>
      </c>
      <c r="P231" s="401" t="s">
        <v>3279</v>
      </c>
      <c r="Q231" s="278">
        <v>6880</v>
      </c>
      <c r="R231" s="279">
        <v>60</v>
      </c>
      <c r="S231" s="280"/>
      <c r="T231" s="281"/>
      <c r="U231" s="282"/>
      <c r="V231" s="283"/>
      <c r="W231" s="282"/>
      <c r="X231" s="281" t="s">
        <v>0</v>
      </c>
      <c r="Y231" s="282"/>
      <c r="Z231" s="284"/>
      <c r="AA231" s="633" t="s">
        <v>3279</v>
      </c>
      <c r="AB231" s="641">
        <v>570</v>
      </c>
      <c r="AC231" s="617" t="s">
        <v>3279</v>
      </c>
      <c r="AD231" s="646">
        <v>5</v>
      </c>
      <c r="AE231" s="617" t="s">
        <v>9</v>
      </c>
      <c r="AF231" s="631">
        <v>2750</v>
      </c>
      <c r="AG231" s="617" t="s">
        <v>3279</v>
      </c>
      <c r="AH231" s="620">
        <v>20</v>
      </c>
      <c r="AI231" s="617" t="s">
        <v>9</v>
      </c>
      <c r="AJ231" s="622">
        <v>520</v>
      </c>
      <c r="AK231" s="617" t="s">
        <v>3279</v>
      </c>
      <c r="AL231" s="624">
        <v>5</v>
      </c>
      <c r="AM231" s="617" t="s">
        <v>9</v>
      </c>
      <c r="AN231" s="626">
        <v>210</v>
      </c>
      <c r="AO231" s="617" t="s">
        <v>9</v>
      </c>
      <c r="AP231" s="618">
        <v>2</v>
      </c>
      <c r="AQ231" s="617" t="s">
        <v>9</v>
      </c>
      <c r="AR231" s="629">
        <v>3660</v>
      </c>
      <c r="AS231" s="643" t="s">
        <v>3282</v>
      </c>
      <c r="AT231" s="644" t="s">
        <v>3281</v>
      </c>
      <c r="AU231" s="617" t="s">
        <v>3280</v>
      </c>
      <c r="AV231" s="285">
        <v>2750</v>
      </c>
      <c r="AW231" s="237"/>
      <c r="AX231" s="286" t="s">
        <v>3274</v>
      </c>
      <c r="AY231" s="399"/>
      <c r="AZ231" s="394"/>
      <c r="BA231" s="394"/>
      <c r="BB231" s="628"/>
    </row>
    <row r="232" spans="1:54" s="302" customFormat="1" ht="24" customHeight="1">
      <c r="A232" s="648"/>
      <c r="B232" s="635"/>
      <c r="C232" s="640"/>
      <c r="D232" s="287" t="s">
        <v>3208</v>
      </c>
      <c r="E232" s="272"/>
      <c r="F232" s="288">
        <v>34560</v>
      </c>
      <c r="G232" s="289"/>
      <c r="H232" s="401" t="s">
        <v>3279</v>
      </c>
      <c r="I232" s="290">
        <v>320</v>
      </c>
      <c r="J232" s="291"/>
      <c r="K232" s="292" t="s">
        <v>8</v>
      </c>
      <c r="L232" s="617"/>
      <c r="M232" s="623"/>
      <c r="N232" s="617"/>
      <c r="O232" s="639"/>
      <c r="P232" s="401" t="s">
        <v>3279</v>
      </c>
      <c r="Q232" s="290">
        <v>6880</v>
      </c>
      <c r="R232" s="293">
        <v>60</v>
      </c>
      <c r="S232" s="294" t="s">
        <v>3279</v>
      </c>
      <c r="T232" s="295">
        <v>48170</v>
      </c>
      <c r="U232" s="282" t="s">
        <v>3279</v>
      </c>
      <c r="V232" s="296">
        <v>480</v>
      </c>
      <c r="W232" s="297" t="s">
        <v>3279</v>
      </c>
      <c r="X232" s="298">
        <v>41290</v>
      </c>
      <c r="Y232" s="297" t="s">
        <v>9</v>
      </c>
      <c r="Z232" s="296">
        <v>410</v>
      </c>
      <c r="AA232" s="617"/>
      <c r="AB232" s="642"/>
      <c r="AC232" s="617"/>
      <c r="AD232" s="647"/>
      <c r="AE232" s="617"/>
      <c r="AF232" s="632"/>
      <c r="AG232" s="617"/>
      <c r="AH232" s="621"/>
      <c r="AI232" s="617"/>
      <c r="AJ232" s="623"/>
      <c r="AK232" s="617"/>
      <c r="AL232" s="625"/>
      <c r="AM232" s="617"/>
      <c r="AN232" s="627"/>
      <c r="AO232" s="617"/>
      <c r="AP232" s="619"/>
      <c r="AQ232" s="617"/>
      <c r="AR232" s="630"/>
      <c r="AS232" s="643"/>
      <c r="AT232" s="645"/>
      <c r="AU232" s="617"/>
      <c r="AV232" s="299">
        <v>20</v>
      </c>
      <c r="AW232" s="237"/>
      <c r="AX232" s="300">
        <v>0.98</v>
      </c>
      <c r="AY232" s="399"/>
      <c r="AZ232" s="394"/>
      <c r="BA232" s="394"/>
      <c r="BB232" s="628"/>
    </row>
    <row r="233" spans="1:54" s="302" customFormat="1" ht="24" customHeight="1">
      <c r="A233" s="648"/>
      <c r="B233" s="634" t="s">
        <v>3219</v>
      </c>
      <c r="C233" s="636" t="s">
        <v>7</v>
      </c>
      <c r="D233" s="271" t="s">
        <v>3207</v>
      </c>
      <c r="E233" s="272"/>
      <c r="F233" s="273">
        <v>26090</v>
      </c>
      <c r="G233" s="274">
        <v>32970</v>
      </c>
      <c r="H233" s="401" t="s">
        <v>3279</v>
      </c>
      <c r="I233" s="275">
        <v>240</v>
      </c>
      <c r="J233" s="276">
        <v>310</v>
      </c>
      <c r="K233" s="277" t="s">
        <v>8</v>
      </c>
      <c r="L233" s="617" t="s">
        <v>3279</v>
      </c>
      <c r="M233" s="622">
        <v>540</v>
      </c>
      <c r="N233" s="617" t="s">
        <v>3279</v>
      </c>
      <c r="O233" s="638">
        <v>5</v>
      </c>
      <c r="P233" s="401" t="s">
        <v>3279</v>
      </c>
      <c r="Q233" s="278">
        <v>6880</v>
      </c>
      <c r="R233" s="279">
        <v>60</v>
      </c>
      <c r="S233" s="280"/>
      <c r="T233" s="281"/>
      <c r="U233" s="282"/>
      <c r="V233" s="283"/>
      <c r="W233" s="282"/>
      <c r="X233" s="281" t="s">
        <v>0</v>
      </c>
      <c r="Y233" s="282"/>
      <c r="Z233" s="284"/>
      <c r="AA233" s="633" t="s">
        <v>3279</v>
      </c>
      <c r="AB233" s="641">
        <v>480</v>
      </c>
      <c r="AC233" s="617" t="s">
        <v>3279</v>
      </c>
      <c r="AD233" s="646">
        <v>4</v>
      </c>
      <c r="AE233" s="617" t="s">
        <v>9</v>
      </c>
      <c r="AF233" s="631">
        <v>2290</v>
      </c>
      <c r="AG233" s="617" t="s">
        <v>3279</v>
      </c>
      <c r="AH233" s="620">
        <v>20</v>
      </c>
      <c r="AI233" s="617" t="s">
        <v>9</v>
      </c>
      <c r="AJ233" s="622">
        <v>500</v>
      </c>
      <c r="AK233" s="617" t="s">
        <v>3279</v>
      </c>
      <c r="AL233" s="624">
        <v>5</v>
      </c>
      <c r="AM233" s="617" t="s">
        <v>9</v>
      </c>
      <c r="AN233" s="626">
        <v>190</v>
      </c>
      <c r="AO233" s="617" t="s">
        <v>9</v>
      </c>
      <c r="AP233" s="618">
        <v>1</v>
      </c>
      <c r="AQ233" s="617" t="s">
        <v>9</v>
      </c>
      <c r="AR233" s="629">
        <v>3160</v>
      </c>
      <c r="AS233" s="643" t="s">
        <v>3282</v>
      </c>
      <c r="AT233" s="644" t="s">
        <v>3281</v>
      </c>
      <c r="AU233" s="617" t="s">
        <v>3280</v>
      </c>
      <c r="AV233" s="285">
        <v>2290</v>
      </c>
      <c r="AW233" s="237"/>
      <c r="AX233" s="286" t="s">
        <v>3274</v>
      </c>
      <c r="AY233" s="399"/>
      <c r="AZ233" s="394"/>
      <c r="BA233" s="394"/>
      <c r="BB233" s="628"/>
    </row>
    <row r="234" spans="1:54" s="302" customFormat="1" ht="24" customHeight="1">
      <c r="A234" s="648"/>
      <c r="B234" s="635"/>
      <c r="C234" s="640"/>
      <c r="D234" s="287" t="s">
        <v>3208</v>
      </c>
      <c r="E234" s="272"/>
      <c r="F234" s="288">
        <v>32970</v>
      </c>
      <c r="G234" s="289"/>
      <c r="H234" s="401" t="s">
        <v>3279</v>
      </c>
      <c r="I234" s="290">
        <v>310</v>
      </c>
      <c r="J234" s="291"/>
      <c r="K234" s="292" t="s">
        <v>8</v>
      </c>
      <c r="L234" s="617"/>
      <c r="M234" s="623"/>
      <c r="N234" s="617"/>
      <c r="O234" s="639"/>
      <c r="P234" s="401" t="s">
        <v>3279</v>
      </c>
      <c r="Q234" s="290">
        <v>6880</v>
      </c>
      <c r="R234" s="293">
        <v>60</v>
      </c>
      <c r="S234" s="294" t="s">
        <v>3279</v>
      </c>
      <c r="T234" s="295">
        <v>48170</v>
      </c>
      <c r="U234" s="282" t="s">
        <v>3279</v>
      </c>
      <c r="V234" s="296">
        <v>480</v>
      </c>
      <c r="W234" s="297" t="s">
        <v>3279</v>
      </c>
      <c r="X234" s="298">
        <v>41290</v>
      </c>
      <c r="Y234" s="297" t="s">
        <v>9</v>
      </c>
      <c r="Z234" s="296">
        <v>410</v>
      </c>
      <c r="AA234" s="617"/>
      <c r="AB234" s="642"/>
      <c r="AC234" s="617"/>
      <c r="AD234" s="647"/>
      <c r="AE234" s="617"/>
      <c r="AF234" s="632"/>
      <c r="AG234" s="617"/>
      <c r="AH234" s="621"/>
      <c r="AI234" s="617"/>
      <c r="AJ234" s="623"/>
      <c r="AK234" s="617"/>
      <c r="AL234" s="625"/>
      <c r="AM234" s="617"/>
      <c r="AN234" s="627"/>
      <c r="AO234" s="617"/>
      <c r="AP234" s="619"/>
      <c r="AQ234" s="617"/>
      <c r="AR234" s="630"/>
      <c r="AS234" s="643"/>
      <c r="AT234" s="645"/>
      <c r="AU234" s="617"/>
      <c r="AV234" s="299">
        <v>20</v>
      </c>
      <c r="AW234" s="237"/>
      <c r="AX234" s="300">
        <v>0.91</v>
      </c>
      <c r="AY234" s="399"/>
      <c r="AZ234" s="394"/>
      <c r="BA234" s="394"/>
      <c r="BB234" s="628"/>
    </row>
    <row r="235" spans="1:54" s="302" customFormat="1" ht="24" customHeight="1">
      <c r="A235" s="648"/>
      <c r="B235" s="634" t="s">
        <v>3220</v>
      </c>
      <c r="C235" s="636" t="s">
        <v>7</v>
      </c>
      <c r="D235" s="271" t="s">
        <v>3207</v>
      </c>
      <c r="E235" s="272"/>
      <c r="F235" s="273">
        <v>24950</v>
      </c>
      <c r="G235" s="274">
        <v>31830</v>
      </c>
      <c r="H235" s="401" t="s">
        <v>3279</v>
      </c>
      <c r="I235" s="275">
        <v>230</v>
      </c>
      <c r="J235" s="276">
        <v>300</v>
      </c>
      <c r="K235" s="277" t="s">
        <v>8</v>
      </c>
      <c r="L235" s="617" t="s">
        <v>3279</v>
      </c>
      <c r="M235" s="622">
        <v>460</v>
      </c>
      <c r="N235" s="617" t="s">
        <v>3279</v>
      </c>
      <c r="O235" s="638">
        <v>4</v>
      </c>
      <c r="P235" s="401" t="s">
        <v>3279</v>
      </c>
      <c r="Q235" s="278">
        <v>6880</v>
      </c>
      <c r="R235" s="279">
        <v>60</v>
      </c>
      <c r="S235" s="280"/>
      <c r="T235" s="281"/>
      <c r="U235" s="282"/>
      <c r="V235" s="283"/>
      <c r="W235" s="282"/>
      <c r="X235" s="281" t="s">
        <v>0</v>
      </c>
      <c r="Y235" s="282"/>
      <c r="Z235" s="284"/>
      <c r="AA235" s="633" t="s">
        <v>3279</v>
      </c>
      <c r="AB235" s="641">
        <v>410</v>
      </c>
      <c r="AC235" s="617" t="s">
        <v>3279</v>
      </c>
      <c r="AD235" s="646">
        <v>4</v>
      </c>
      <c r="AE235" s="617" t="s">
        <v>9</v>
      </c>
      <c r="AF235" s="631">
        <v>1960</v>
      </c>
      <c r="AG235" s="617" t="s">
        <v>3279</v>
      </c>
      <c r="AH235" s="620">
        <v>10</v>
      </c>
      <c r="AI235" s="617" t="s">
        <v>9</v>
      </c>
      <c r="AJ235" s="622">
        <v>500</v>
      </c>
      <c r="AK235" s="617" t="s">
        <v>3279</v>
      </c>
      <c r="AL235" s="624">
        <v>5</v>
      </c>
      <c r="AM235" s="617" t="s">
        <v>9</v>
      </c>
      <c r="AN235" s="626">
        <v>170</v>
      </c>
      <c r="AO235" s="617" t="s">
        <v>9</v>
      </c>
      <c r="AP235" s="618">
        <v>1</v>
      </c>
      <c r="AQ235" s="617" t="s">
        <v>9</v>
      </c>
      <c r="AR235" s="629">
        <v>2810</v>
      </c>
      <c r="AS235" s="643" t="s">
        <v>3282</v>
      </c>
      <c r="AT235" s="644" t="s">
        <v>3281</v>
      </c>
      <c r="AU235" s="617" t="s">
        <v>3280</v>
      </c>
      <c r="AV235" s="285">
        <v>1960</v>
      </c>
      <c r="AW235" s="237"/>
      <c r="AX235" s="286" t="s">
        <v>3274</v>
      </c>
      <c r="AY235" s="399"/>
      <c r="AZ235" s="394"/>
      <c r="BA235" s="394"/>
      <c r="BB235" s="628"/>
    </row>
    <row r="236" spans="1:54" s="302" customFormat="1" ht="24" customHeight="1">
      <c r="A236" s="648"/>
      <c r="B236" s="635"/>
      <c r="C236" s="640"/>
      <c r="D236" s="287" t="s">
        <v>3208</v>
      </c>
      <c r="E236" s="272"/>
      <c r="F236" s="288">
        <v>31830</v>
      </c>
      <c r="G236" s="289"/>
      <c r="H236" s="401" t="s">
        <v>3279</v>
      </c>
      <c r="I236" s="290">
        <v>300</v>
      </c>
      <c r="J236" s="291"/>
      <c r="K236" s="292" t="s">
        <v>8</v>
      </c>
      <c r="L236" s="617"/>
      <c r="M236" s="623"/>
      <c r="N236" s="617"/>
      <c r="O236" s="639"/>
      <c r="P236" s="401" t="s">
        <v>3279</v>
      </c>
      <c r="Q236" s="290">
        <v>6880</v>
      </c>
      <c r="R236" s="293">
        <v>60</v>
      </c>
      <c r="S236" s="294" t="s">
        <v>3279</v>
      </c>
      <c r="T236" s="295">
        <v>48170</v>
      </c>
      <c r="U236" s="282" t="s">
        <v>3279</v>
      </c>
      <c r="V236" s="296">
        <v>480</v>
      </c>
      <c r="W236" s="297" t="s">
        <v>3279</v>
      </c>
      <c r="X236" s="298">
        <v>41290</v>
      </c>
      <c r="Y236" s="297" t="s">
        <v>9</v>
      </c>
      <c r="Z236" s="296">
        <v>410</v>
      </c>
      <c r="AA236" s="617"/>
      <c r="AB236" s="642"/>
      <c r="AC236" s="617"/>
      <c r="AD236" s="647"/>
      <c r="AE236" s="617"/>
      <c r="AF236" s="632"/>
      <c r="AG236" s="617"/>
      <c r="AH236" s="621"/>
      <c r="AI236" s="617"/>
      <c r="AJ236" s="623"/>
      <c r="AK236" s="617"/>
      <c r="AL236" s="625"/>
      <c r="AM236" s="617"/>
      <c r="AN236" s="627"/>
      <c r="AO236" s="617"/>
      <c r="AP236" s="619"/>
      <c r="AQ236" s="617"/>
      <c r="AR236" s="630"/>
      <c r="AS236" s="643"/>
      <c r="AT236" s="645"/>
      <c r="AU236" s="617"/>
      <c r="AV236" s="299">
        <v>20</v>
      </c>
      <c r="AW236" s="237"/>
      <c r="AX236" s="300">
        <v>0.95</v>
      </c>
      <c r="AY236" s="399"/>
      <c r="AZ236" s="394"/>
      <c r="BA236" s="394"/>
      <c r="BB236" s="628"/>
    </row>
    <row r="237" spans="1:54" s="302" customFormat="1" ht="24" customHeight="1">
      <c r="A237" s="648"/>
      <c r="B237" s="634" t="s">
        <v>3221</v>
      </c>
      <c r="C237" s="636" t="s">
        <v>7</v>
      </c>
      <c r="D237" s="271" t="s">
        <v>3207</v>
      </c>
      <c r="E237" s="272"/>
      <c r="F237" s="273">
        <v>24100</v>
      </c>
      <c r="G237" s="274">
        <v>30980</v>
      </c>
      <c r="H237" s="401" t="s">
        <v>3279</v>
      </c>
      <c r="I237" s="275">
        <v>220</v>
      </c>
      <c r="J237" s="276">
        <v>290</v>
      </c>
      <c r="K237" s="277" t="s">
        <v>8</v>
      </c>
      <c r="L237" s="617" t="s">
        <v>3279</v>
      </c>
      <c r="M237" s="622">
        <v>410</v>
      </c>
      <c r="N237" s="617" t="s">
        <v>3279</v>
      </c>
      <c r="O237" s="638">
        <v>4</v>
      </c>
      <c r="P237" s="401" t="s">
        <v>3279</v>
      </c>
      <c r="Q237" s="278">
        <v>6880</v>
      </c>
      <c r="R237" s="279">
        <v>60</v>
      </c>
      <c r="S237" s="280"/>
      <c r="T237" s="281"/>
      <c r="U237" s="282"/>
      <c r="V237" s="283"/>
      <c r="W237" s="282"/>
      <c r="X237" s="281" t="s">
        <v>0</v>
      </c>
      <c r="Y237" s="282"/>
      <c r="Z237" s="284"/>
      <c r="AA237" s="633" t="s">
        <v>3279</v>
      </c>
      <c r="AB237" s="641">
        <v>360</v>
      </c>
      <c r="AC237" s="617" t="s">
        <v>3279</v>
      </c>
      <c r="AD237" s="646">
        <v>3</v>
      </c>
      <c r="AE237" s="617" t="s">
        <v>9</v>
      </c>
      <c r="AF237" s="631">
        <v>1720</v>
      </c>
      <c r="AG237" s="617" t="s">
        <v>3279</v>
      </c>
      <c r="AH237" s="620">
        <v>10</v>
      </c>
      <c r="AI237" s="617" t="s">
        <v>9</v>
      </c>
      <c r="AJ237" s="622">
        <v>500</v>
      </c>
      <c r="AK237" s="617" t="s">
        <v>3279</v>
      </c>
      <c r="AL237" s="624">
        <v>5</v>
      </c>
      <c r="AM237" s="617" t="s">
        <v>9</v>
      </c>
      <c r="AN237" s="626">
        <v>170</v>
      </c>
      <c r="AO237" s="617" t="s">
        <v>9</v>
      </c>
      <c r="AP237" s="618">
        <v>1</v>
      </c>
      <c r="AQ237" s="617" t="s">
        <v>9</v>
      </c>
      <c r="AR237" s="629">
        <v>2540</v>
      </c>
      <c r="AS237" s="643" t="s">
        <v>3282</v>
      </c>
      <c r="AT237" s="644" t="s">
        <v>3281</v>
      </c>
      <c r="AU237" s="617" t="s">
        <v>3280</v>
      </c>
      <c r="AV237" s="285">
        <v>1720</v>
      </c>
      <c r="AW237" s="237"/>
      <c r="AX237" s="286" t="s">
        <v>3274</v>
      </c>
      <c r="AY237" s="399"/>
      <c r="AZ237" s="394"/>
      <c r="BA237" s="394"/>
      <c r="BB237" s="628"/>
    </row>
    <row r="238" spans="1:54" s="302" customFormat="1" ht="24" customHeight="1">
      <c r="A238" s="648"/>
      <c r="B238" s="635"/>
      <c r="C238" s="640"/>
      <c r="D238" s="287" t="s">
        <v>3208</v>
      </c>
      <c r="E238" s="272"/>
      <c r="F238" s="288">
        <v>30980</v>
      </c>
      <c r="G238" s="289"/>
      <c r="H238" s="401" t="s">
        <v>3279</v>
      </c>
      <c r="I238" s="290">
        <v>290</v>
      </c>
      <c r="J238" s="291"/>
      <c r="K238" s="292" t="s">
        <v>8</v>
      </c>
      <c r="L238" s="617"/>
      <c r="M238" s="623"/>
      <c r="N238" s="617"/>
      <c r="O238" s="639"/>
      <c r="P238" s="401" t="s">
        <v>3279</v>
      </c>
      <c r="Q238" s="290">
        <v>6880</v>
      </c>
      <c r="R238" s="293">
        <v>60</v>
      </c>
      <c r="S238" s="294" t="s">
        <v>3279</v>
      </c>
      <c r="T238" s="295">
        <v>48170</v>
      </c>
      <c r="U238" s="282" t="s">
        <v>3279</v>
      </c>
      <c r="V238" s="296">
        <v>480</v>
      </c>
      <c r="W238" s="297" t="s">
        <v>3279</v>
      </c>
      <c r="X238" s="298">
        <v>41290</v>
      </c>
      <c r="Y238" s="297" t="s">
        <v>9</v>
      </c>
      <c r="Z238" s="296">
        <v>410</v>
      </c>
      <c r="AA238" s="617"/>
      <c r="AB238" s="642"/>
      <c r="AC238" s="617"/>
      <c r="AD238" s="647"/>
      <c r="AE238" s="617"/>
      <c r="AF238" s="632"/>
      <c r="AG238" s="617"/>
      <c r="AH238" s="621"/>
      <c r="AI238" s="617"/>
      <c r="AJ238" s="623"/>
      <c r="AK238" s="617"/>
      <c r="AL238" s="625"/>
      <c r="AM238" s="617"/>
      <c r="AN238" s="627"/>
      <c r="AO238" s="617"/>
      <c r="AP238" s="619"/>
      <c r="AQ238" s="617"/>
      <c r="AR238" s="630"/>
      <c r="AS238" s="643"/>
      <c r="AT238" s="645"/>
      <c r="AU238" s="617"/>
      <c r="AV238" s="299">
        <v>10</v>
      </c>
      <c r="AW238" s="237"/>
      <c r="AX238" s="300">
        <v>0.98</v>
      </c>
      <c r="AY238" s="399"/>
      <c r="AZ238" s="394"/>
      <c r="BA238" s="394"/>
      <c r="BB238" s="628"/>
    </row>
    <row r="239" spans="1:54" s="302" customFormat="1" ht="24" customHeight="1">
      <c r="A239" s="648"/>
      <c r="B239" s="634" t="s">
        <v>3222</v>
      </c>
      <c r="C239" s="636" t="s">
        <v>7</v>
      </c>
      <c r="D239" s="271" t="s">
        <v>3207</v>
      </c>
      <c r="E239" s="272"/>
      <c r="F239" s="273">
        <v>23440</v>
      </c>
      <c r="G239" s="274">
        <v>30320</v>
      </c>
      <c r="H239" s="401" t="s">
        <v>3279</v>
      </c>
      <c r="I239" s="275">
        <v>210</v>
      </c>
      <c r="J239" s="276">
        <v>280</v>
      </c>
      <c r="K239" s="277" t="s">
        <v>8</v>
      </c>
      <c r="L239" s="617" t="s">
        <v>3279</v>
      </c>
      <c r="M239" s="622">
        <v>360</v>
      </c>
      <c r="N239" s="617" t="s">
        <v>3279</v>
      </c>
      <c r="O239" s="638">
        <v>3</v>
      </c>
      <c r="P239" s="401" t="s">
        <v>3279</v>
      </c>
      <c r="Q239" s="278">
        <v>6880</v>
      </c>
      <c r="R239" s="279">
        <v>60</v>
      </c>
      <c r="S239" s="280"/>
      <c r="T239" s="281"/>
      <c r="U239" s="282"/>
      <c r="V239" s="283"/>
      <c r="W239" s="282"/>
      <c r="X239" s="281" t="s">
        <v>0</v>
      </c>
      <c r="Y239" s="282"/>
      <c r="Z239" s="284"/>
      <c r="AA239" s="633" t="s">
        <v>3279</v>
      </c>
      <c r="AB239" s="641">
        <v>320</v>
      </c>
      <c r="AC239" s="617" t="s">
        <v>3279</v>
      </c>
      <c r="AD239" s="646">
        <v>3</v>
      </c>
      <c r="AE239" s="617" t="s">
        <v>9</v>
      </c>
      <c r="AF239" s="631">
        <v>1520</v>
      </c>
      <c r="AG239" s="617" t="s">
        <v>3279</v>
      </c>
      <c r="AH239" s="620">
        <v>10</v>
      </c>
      <c r="AI239" s="617" t="s">
        <v>9</v>
      </c>
      <c r="AJ239" s="622">
        <v>500</v>
      </c>
      <c r="AK239" s="617" t="s">
        <v>3279</v>
      </c>
      <c r="AL239" s="624">
        <v>5</v>
      </c>
      <c r="AM239" s="617" t="s">
        <v>9</v>
      </c>
      <c r="AN239" s="626">
        <v>150</v>
      </c>
      <c r="AO239" s="617" t="s">
        <v>9</v>
      </c>
      <c r="AP239" s="618">
        <v>1</v>
      </c>
      <c r="AQ239" s="617" t="s">
        <v>9</v>
      </c>
      <c r="AR239" s="629">
        <v>2440</v>
      </c>
      <c r="AS239" s="643" t="s">
        <v>3282</v>
      </c>
      <c r="AT239" s="644" t="s">
        <v>3281</v>
      </c>
      <c r="AU239" s="617" t="s">
        <v>3280</v>
      </c>
      <c r="AV239" s="285">
        <v>1520</v>
      </c>
      <c r="AW239" s="237"/>
      <c r="AX239" s="286" t="s">
        <v>3274</v>
      </c>
      <c r="AY239" s="399"/>
      <c r="AZ239" s="394"/>
      <c r="BA239" s="394"/>
      <c r="BB239" s="628"/>
    </row>
    <row r="240" spans="1:54" s="302" customFormat="1" ht="24" customHeight="1">
      <c r="A240" s="648"/>
      <c r="B240" s="635"/>
      <c r="C240" s="640"/>
      <c r="D240" s="287" t="s">
        <v>3208</v>
      </c>
      <c r="E240" s="272"/>
      <c r="F240" s="288">
        <v>30320</v>
      </c>
      <c r="G240" s="289"/>
      <c r="H240" s="401" t="s">
        <v>3279</v>
      </c>
      <c r="I240" s="290">
        <v>280</v>
      </c>
      <c r="J240" s="291"/>
      <c r="K240" s="292" t="s">
        <v>8</v>
      </c>
      <c r="L240" s="617"/>
      <c r="M240" s="623"/>
      <c r="N240" s="617"/>
      <c r="O240" s="639"/>
      <c r="P240" s="401" t="s">
        <v>3279</v>
      </c>
      <c r="Q240" s="290">
        <v>6880</v>
      </c>
      <c r="R240" s="293">
        <v>60</v>
      </c>
      <c r="S240" s="294" t="s">
        <v>3279</v>
      </c>
      <c r="T240" s="295">
        <v>48170</v>
      </c>
      <c r="U240" s="282" t="s">
        <v>3279</v>
      </c>
      <c r="V240" s="296">
        <v>480</v>
      </c>
      <c r="W240" s="297" t="s">
        <v>3279</v>
      </c>
      <c r="X240" s="298">
        <v>41290</v>
      </c>
      <c r="Y240" s="297" t="s">
        <v>9</v>
      </c>
      <c r="Z240" s="296">
        <v>410</v>
      </c>
      <c r="AA240" s="617"/>
      <c r="AB240" s="642"/>
      <c r="AC240" s="617"/>
      <c r="AD240" s="647"/>
      <c r="AE240" s="617"/>
      <c r="AF240" s="632"/>
      <c r="AG240" s="617"/>
      <c r="AH240" s="621"/>
      <c r="AI240" s="617"/>
      <c r="AJ240" s="623"/>
      <c r="AK240" s="617"/>
      <c r="AL240" s="625"/>
      <c r="AM240" s="617"/>
      <c r="AN240" s="627"/>
      <c r="AO240" s="617"/>
      <c r="AP240" s="619"/>
      <c r="AQ240" s="617"/>
      <c r="AR240" s="630"/>
      <c r="AS240" s="643"/>
      <c r="AT240" s="645"/>
      <c r="AU240" s="617"/>
      <c r="AV240" s="299">
        <v>10</v>
      </c>
      <c r="AW240" s="237"/>
      <c r="AX240" s="300">
        <v>0.98</v>
      </c>
      <c r="AY240" s="399"/>
      <c r="AZ240" s="394"/>
      <c r="BA240" s="394"/>
      <c r="BB240" s="628"/>
    </row>
    <row r="241" spans="1:54" s="302" customFormat="1" ht="24" customHeight="1">
      <c r="A241" s="648"/>
      <c r="B241" s="634" t="s">
        <v>3223</v>
      </c>
      <c r="C241" s="636" t="s">
        <v>7</v>
      </c>
      <c r="D241" s="271" t="s">
        <v>3207</v>
      </c>
      <c r="E241" s="272"/>
      <c r="F241" s="273">
        <v>22910</v>
      </c>
      <c r="G241" s="274">
        <v>29790</v>
      </c>
      <c r="H241" s="401" t="s">
        <v>3279</v>
      </c>
      <c r="I241" s="275">
        <v>210</v>
      </c>
      <c r="J241" s="276">
        <v>280</v>
      </c>
      <c r="K241" s="277" t="s">
        <v>8</v>
      </c>
      <c r="L241" s="617" t="s">
        <v>3279</v>
      </c>
      <c r="M241" s="622">
        <v>320</v>
      </c>
      <c r="N241" s="617" t="s">
        <v>3279</v>
      </c>
      <c r="O241" s="638">
        <v>3</v>
      </c>
      <c r="P241" s="401" t="s">
        <v>3279</v>
      </c>
      <c r="Q241" s="278">
        <v>6880</v>
      </c>
      <c r="R241" s="279">
        <v>60</v>
      </c>
      <c r="S241" s="280"/>
      <c r="T241" s="281"/>
      <c r="U241" s="282"/>
      <c r="V241" s="283"/>
      <c r="W241" s="282"/>
      <c r="X241" s="281" t="s">
        <v>0</v>
      </c>
      <c r="Y241" s="282"/>
      <c r="Z241" s="284"/>
      <c r="AA241" s="633" t="s">
        <v>3279</v>
      </c>
      <c r="AB241" s="641">
        <v>280</v>
      </c>
      <c r="AC241" s="617" t="s">
        <v>3279</v>
      </c>
      <c r="AD241" s="646">
        <v>2</v>
      </c>
      <c r="AE241" s="617" t="s">
        <v>9</v>
      </c>
      <c r="AF241" s="631">
        <v>1370</v>
      </c>
      <c r="AG241" s="617" t="s">
        <v>3279</v>
      </c>
      <c r="AH241" s="620">
        <v>10</v>
      </c>
      <c r="AI241" s="617" t="s">
        <v>9</v>
      </c>
      <c r="AJ241" s="622">
        <v>500</v>
      </c>
      <c r="AK241" s="617" t="s">
        <v>3279</v>
      </c>
      <c r="AL241" s="624">
        <v>5</v>
      </c>
      <c r="AM241" s="617" t="s">
        <v>9</v>
      </c>
      <c r="AN241" s="626">
        <v>130</v>
      </c>
      <c r="AO241" s="617" t="s">
        <v>9</v>
      </c>
      <c r="AP241" s="618">
        <v>1</v>
      </c>
      <c r="AQ241" s="617" t="s">
        <v>9</v>
      </c>
      <c r="AR241" s="629">
        <v>2360</v>
      </c>
      <c r="AS241" s="643" t="s">
        <v>3282</v>
      </c>
      <c r="AT241" s="644" t="s">
        <v>3281</v>
      </c>
      <c r="AU241" s="617" t="s">
        <v>3280</v>
      </c>
      <c r="AV241" s="285">
        <v>1370</v>
      </c>
      <c r="AW241" s="237"/>
      <c r="AX241" s="286" t="s">
        <v>3274</v>
      </c>
      <c r="AY241" s="399"/>
      <c r="AZ241" s="394"/>
      <c r="BA241" s="394"/>
      <c r="BB241" s="628"/>
    </row>
    <row r="242" spans="1:54" s="302" customFormat="1" ht="24" customHeight="1">
      <c r="A242" s="648"/>
      <c r="B242" s="635"/>
      <c r="C242" s="640"/>
      <c r="D242" s="287" t="s">
        <v>3208</v>
      </c>
      <c r="E242" s="272"/>
      <c r="F242" s="288">
        <v>29790</v>
      </c>
      <c r="G242" s="289"/>
      <c r="H242" s="401" t="s">
        <v>3279</v>
      </c>
      <c r="I242" s="290">
        <v>280</v>
      </c>
      <c r="J242" s="291"/>
      <c r="K242" s="292" t="s">
        <v>8</v>
      </c>
      <c r="L242" s="617"/>
      <c r="M242" s="623"/>
      <c r="N242" s="617"/>
      <c r="O242" s="639"/>
      <c r="P242" s="401" t="s">
        <v>3279</v>
      </c>
      <c r="Q242" s="290">
        <v>6880</v>
      </c>
      <c r="R242" s="293">
        <v>60</v>
      </c>
      <c r="S242" s="294" t="s">
        <v>3279</v>
      </c>
      <c r="T242" s="295">
        <v>48170</v>
      </c>
      <c r="U242" s="282" t="s">
        <v>3279</v>
      </c>
      <c r="V242" s="296">
        <v>480</v>
      </c>
      <c r="W242" s="297" t="s">
        <v>3279</v>
      </c>
      <c r="X242" s="298">
        <v>41290</v>
      </c>
      <c r="Y242" s="297" t="s">
        <v>9</v>
      </c>
      <c r="Z242" s="296">
        <v>410</v>
      </c>
      <c r="AA242" s="617"/>
      <c r="AB242" s="642"/>
      <c r="AC242" s="617"/>
      <c r="AD242" s="647"/>
      <c r="AE242" s="617"/>
      <c r="AF242" s="632"/>
      <c r="AG242" s="617"/>
      <c r="AH242" s="621"/>
      <c r="AI242" s="617"/>
      <c r="AJ242" s="623"/>
      <c r="AK242" s="617"/>
      <c r="AL242" s="625"/>
      <c r="AM242" s="617"/>
      <c r="AN242" s="627"/>
      <c r="AO242" s="617"/>
      <c r="AP242" s="619"/>
      <c r="AQ242" s="617"/>
      <c r="AR242" s="630"/>
      <c r="AS242" s="643"/>
      <c r="AT242" s="645"/>
      <c r="AU242" s="617"/>
      <c r="AV242" s="299">
        <v>10</v>
      </c>
      <c r="AW242" s="237"/>
      <c r="AX242" s="300">
        <v>0.97</v>
      </c>
      <c r="AY242" s="399"/>
      <c r="AZ242" s="394"/>
      <c r="BA242" s="394"/>
      <c r="BB242" s="628"/>
    </row>
    <row r="243" spans="1:54" s="302" customFormat="1" ht="24" customHeight="1">
      <c r="A243" s="648"/>
      <c r="B243" s="634" t="s">
        <v>3283</v>
      </c>
      <c r="C243" s="636" t="s">
        <v>7</v>
      </c>
      <c r="D243" s="271" t="s">
        <v>3207</v>
      </c>
      <c r="E243" s="272"/>
      <c r="F243" s="273">
        <v>21240</v>
      </c>
      <c r="G243" s="274">
        <v>28120</v>
      </c>
      <c r="H243" s="401" t="s">
        <v>3279</v>
      </c>
      <c r="I243" s="275">
        <v>190</v>
      </c>
      <c r="J243" s="276">
        <v>260</v>
      </c>
      <c r="K243" s="277" t="s">
        <v>8</v>
      </c>
      <c r="L243" s="617" t="s">
        <v>3279</v>
      </c>
      <c r="M243" s="622">
        <v>290</v>
      </c>
      <c r="N243" s="617" t="s">
        <v>3279</v>
      </c>
      <c r="O243" s="638">
        <v>2</v>
      </c>
      <c r="P243" s="401" t="s">
        <v>3279</v>
      </c>
      <c r="Q243" s="278">
        <v>6880</v>
      </c>
      <c r="R243" s="279">
        <v>60</v>
      </c>
      <c r="S243" s="280"/>
      <c r="T243" s="281"/>
      <c r="U243" s="282"/>
      <c r="V243" s="283"/>
      <c r="W243" s="282"/>
      <c r="X243" s="281" t="s">
        <v>0</v>
      </c>
      <c r="Y243" s="282"/>
      <c r="Z243" s="284"/>
      <c r="AA243" s="633" t="s">
        <v>3279</v>
      </c>
      <c r="AB243" s="641">
        <v>260</v>
      </c>
      <c r="AC243" s="617" t="s">
        <v>3279</v>
      </c>
      <c r="AD243" s="646">
        <v>2</v>
      </c>
      <c r="AE243" s="617" t="s">
        <v>9</v>
      </c>
      <c r="AF243" s="631">
        <v>1250</v>
      </c>
      <c r="AG243" s="617" t="s">
        <v>3279</v>
      </c>
      <c r="AH243" s="620">
        <v>10</v>
      </c>
      <c r="AI243" s="617" t="s">
        <v>9</v>
      </c>
      <c r="AJ243" s="622">
        <v>500</v>
      </c>
      <c r="AK243" s="617" t="s">
        <v>3279</v>
      </c>
      <c r="AL243" s="624">
        <v>5</v>
      </c>
      <c r="AM243" s="617" t="s">
        <v>9</v>
      </c>
      <c r="AN243" s="626">
        <v>120</v>
      </c>
      <c r="AO243" s="617" t="s">
        <v>9</v>
      </c>
      <c r="AP243" s="618">
        <v>1</v>
      </c>
      <c r="AQ243" s="617" t="s">
        <v>9</v>
      </c>
      <c r="AR243" s="629">
        <v>2150</v>
      </c>
      <c r="AS243" s="643" t="s">
        <v>3282</v>
      </c>
      <c r="AT243" s="644" t="s">
        <v>3281</v>
      </c>
      <c r="AU243" s="617" t="s">
        <v>3280</v>
      </c>
      <c r="AV243" s="285">
        <v>1250</v>
      </c>
      <c r="AW243" s="237"/>
      <c r="AX243" s="286" t="s">
        <v>3274</v>
      </c>
      <c r="AY243" s="399"/>
      <c r="AZ243" s="394"/>
      <c r="BA243" s="394"/>
      <c r="BB243" s="628"/>
    </row>
    <row r="244" spans="1:54" s="302" customFormat="1" ht="24" customHeight="1">
      <c r="A244" s="648"/>
      <c r="B244" s="635"/>
      <c r="C244" s="637"/>
      <c r="D244" s="287" t="s">
        <v>3208</v>
      </c>
      <c r="E244" s="272"/>
      <c r="F244" s="288">
        <v>28120</v>
      </c>
      <c r="G244" s="289"/>
      <c r="H244" s="401" t="s">
        <v>3279</v>
      </c>
      <c r="I244" s="290">
        <v>260</v>
      </c>
      <c r="J244" s="291"/>
      <c r="K244" s="292" t="s">
        <v>8</v>
      </c>
      <c r="L244" s="617"/>
      <c r="M244" s="623"/>
      <c r="N244" s="617"/>
      <c r="O244" s="639"/>
      <c r="P244" s="401" t="s">
        <v>3279</v>
      </c>
      <c r="Q244" s="290">
        <v>6880</v>
      </c>
      <c r="R244" s="293">
        <v>60</v>
      </c>
      <c r="S244" s="294" t="s">
        <v>3279</v>
      </c>
      <c r="T244" s="295">
        <v>48170</v>
      </c>
      <c r="U244" s="282" t="s">
        <v>3279</v>
      </c>
      <c r="V244" s="296">
        <v>480</v>
      </c>
      <c r="W244" s="297" t="s">
        <v>3279</v>
      </c>
      <c r="X244" s="298">
        <v>41290</v>
      </c>
      <c r="Y244" s="297" t="s">
        <v>9</v>
      </c>
      <c r="Z244" s="296">
        <v>410</v>
      </c>
      <c r="AA244" s="617"/>
      <c r="AB244" s="642"/>
      <c r="AC244" s="617"/>
      <c r="AD244" s="647"/>
      <c r="AE244" s="617"/>
      <c r="AF244" s="632"/>
      <c r="AG244" s="617"/>
      <c r="AH244" s="621"/>
      <c r="AI244" s="617"/>
      <c r="AJ244" s="623"/>
      <c r="AK244" s="617"/>
      <c r="AL244" s="625"/>
      <c r="AM244" s="617"/>
      <c r="AN244" s="627"/>
      <c r="AO244" s="617"/>
      <c r="AP244" s="619"/>
      <c r="AQ244" s="617"/>
      <c r="AR244" s="630"/>
      <c r="AS244" s="643"/>
      <c r="AT244" s="645"/>
      <c r="AU244" s="617"/>
      <c r="AV244" s="299">
        <v>10</v>
      </c>
      <c r="AW244" s="237"/>
      <c r="AX244" s="303">
        <v>0.97</v>
      </c>
      <c r="AY244" s="399"/>
      <c r="AZ244" s="394"/>
      <c r="BA244" s="394"/>
      <c r="BB244" s="628"/>
    </row>
    <row r="245" spans="1:54" s="246" customFormat="1" ht="24" customHeight="1">
      <c r="A245" s="648" t="s">
        <v>3224</v>
      </c>
      <c r="B245" s="634" t="s">
        <v>3206</v>
      </c>
      <c r="C245" s="636" t="s">
        <v>7</v>
      </c>
      <c r="D245" s="271" t="s">
        <v>3207</v>
      </c>
      <c r="E245" s="272"/>
      <c r="F245" s="273">
        <v>97010</v>
      </c>
      <c r="G245" s="274">
        <v>103710</v>
      </c>
      <c r="H245" s="401" t="s">
        <v>3279</v>
      </c>
      <c r="I245" s="275">
        <v>950</v>
      </c>
      <c r="J245" s="276">
        <v>1010</v>
      </c>
      <c r="K245" s="277" t="s">
        <v>8</v>
      </c>
      <c r="L245" s="617" t="s">
        <v>3279</v>
      </c>
      <c r="M245" s="622">
        <v>6370</v>
      </c>
      <c r="N245" s="617" t="s">
        <v>3279</v>
      </c>
      <c r="O245" s="638">
        <v>60</v>
      </c>
      <c r="P245" s="401" t="s">
        <v>3279</v>
      </c>
      <c r="Q245" s="278">
        <v>6700</v>
      </c>
      <c r="R245" s="279">
        <v>60</v>
      </c>
      <c r="S245" s="280"/>
      <c r="T245" s="281"/>
      <c r="U245" s="282"/>
      <c r="V245" s="283"/>
      <c r="W245" s="282"/>
      <c r="X245" s="281" t="s">
        <v>0</v>
      </c>
      <c r="Y245" s="282"/>
      <c r="Z245" s="284"/>
      <c r="AA245" s="633" t="s">
        <v>3279</v>
      </c>
      <c r="AB245" s="641">
        <v>5780</v>
      </c>
      <c r="AC245" s="617" t="s">
        <v>3279</v>
      </c>
      <c r="AD245" s="646">
        <v>50</v>
      </c>
      <c r="AE245" s="617" t="s">
        <v>9</v>
      </c>
      <c r="AF245" s="631">
        <v>26800</v>
      </c>
      <c r="AG245" s="617" t="s">
        <v>3279</v>
      </c>
      <c r="AH245" s="620">
        <v>260</v>
      </c>
      <c r="AI245" s="617" t="s">
        <v>9</v>
      </c>
      <c r="AJ245" s="622">
        <v>3640</v>
      </c>
      <c r="AK245" s="617" t="s">
        <v>3279</v>
      </c>
      <c r="AL245" s="624">
        <v>30</v>
      </c>
      <c r="AM245" s="617" t="s">
        <v>9</v>
      </c>
      <c r="AN245" s="626">
        <v>1360</v>
      </c>
      <c r="AO245" s="617" t="s">
        <v>9</v>
      </c>
      <c r="AP245" s="618">
        <v>10</v>
      </c>
      <c r="AQ245" s="617" t="s">
        <v>9</v>
      </c>
      <c r="AR245" s="629">
        <v>27330</v>
      </c>
      <c r="AS245" s="643" t="s">
        <v>3282</v>
      </c>
      <c r="AT245" s="644" t="s">
        <v>3281</v>
      </c>
      <c r="AU245" s="617" t="s">
        <v>3280</v>
      </c>
      <c r="AV245" s="285">
        <v>26800</v>
      </c>
      <c r="AW245" s="304"/>
      <c r="AX245" s="286" t="s">
        <v>3274</v>
      </c>
      <c r="AY245" s="250"/>
      <c r="AZ245" s="394"/>
      <c r="BA245" s="394"/>
      <c r="BB245" s="628"/>
    </row>
    <row r="246" spans="1:54" s="246" customFormat="1" ht="24" customHeight="1">
      <c r="A246" s="648"/>
      <c r="B246" s="635"/>
      <c r="C246" s="640"/>
      <c r="D246" s="287" t="s">
        <v>3208</v>
      </c>
      <c r="E246" s="272"/>
      <c r="F246" s="288">
        <v>103710</v>
      </c>
      <c r="G246" s="289"/>
      <c r="H246" s="401" t="s">
        <v>3279</v>
      </c>
      <c r="I246" s="290">
        <v>1010</v>
      </c>
      <c r="J246" s="291"/>
      <c r="K246" s="292" t="s">
        <v>8</v>
      </c>
      <c r="L246" s="617"/>
      <c r="M246" s="623"/>
      <c r="N246" s="617"/>
      <c r="O246" s="639"/>
      <c r="P246" s="401" t="s">
        <v>3279</v>
      </c>
      <c r="Q246" s="290">
        <v>6700</v>
      </c>
      <c r="R246" s="293">
        <v>60</v>
      </c>
      <c r="S246" s="294" t="s">
        <v>3279</v>
      </c>
      <c r="T246" s="295">
        <v>46900</v>
      </c>
      <c r="U246" s="282" t="s">
        <v>3279</v>
      </c>
      <c r="V246" s="296">
        <v>460</v>
      </c>
      <c r="W246" s="297" t="s">
        <v>3279</v>
      </c>
      <c r="X246" s="298">
        <v>40200</v>
      </c>
      <c r="Y246" s="297" t="s">
        <v>9</v>
      </c>
      <c r="Z246" s="296">
        <v>400</v>
      </c>
      <c r="AA246" s="617"/>
      <c r="AB246" s="642"/>
      <c r="AC246" s="617"/>
      <c r="AD246" s="647"/>
      <c r="AE246" s="617"/>
      <c r="AF246" s="632"/>
      <c r="AG246" s="617"/>
      <c r="AH246" s="621"/>
      <c r="AI246" s="617"/>
      <c r="AJ246" s="623"/>
      <c r="AK246" s="617"/>
      <c r="AL246" s="625"/>
      <c r="AM246" s="617"/>
      <c r="AN246" s="627"/>
      <c r="AO246" s="617"/>
      <c r="AP246" s="619"/>
      <c r="AQ246" s="617"/>
      <c r="AR246" s="630"/>
      <c r="AS246" s="643"/>
      <c r="AT246" s="645"/>
      <c r="AU246" s="617"/>
      <c r="AV246" s="299">
        <v>260</v>
      </c>
      <c r="AW246" s="304"/>
      <c r="AX246" s="300">
        <v>0.64</v>
      </c>
      <c r="AY246" s="250"/>
      <c r="AZ246" s="394"/>
      <c r="BA246" s="394"/>
      <c r="BB246" s="628"/>
    </row>
    <row r="247" spans="1:54" s="246" customFormat="1" ht="24" customHeight="1">
      <c r="A247" s="648"/>
      <c r="B247" s="634" t="s">
        <v>3209</v>
      </c>
      <c r="C247" s="636" t="s">
        <v>7</v>
      </c>
      <c r="D247" s="271" t="s">
        <v>3207</v>
      </c>
      <c r="E247" s="272"/>
      <c r="F247" s="273">
        <v>59950</v>
      </c>
      <c r="G247" s="274">
        <v>66650</v>
      </c>
      <c r="H247" s="401" t="s">
        <v>3279</v>
      </c>
      <c r="I247" s="275">
        <v>580</v>
      </c>
      <c r="J247" s="276">
        <v>640</v>
      </c>
      <c r="K247" s="277" t="s">
        <v>8</v>
      </c>
      <c r="L247" s="617" t="s">
        <v>3279</v>
      </c>
      <c r="M247" s="622">
        <v>3820</v>
      </c>
      <c r="N247" s="617" t="s">
        <v>3279</v>
      </c>
      <c r="O247" s="638">
        <v>30</v>
      </c>
      <c r="P247" s="401" t="s">
        <v>3279</v>
      </c>
      <c r="Q247" s="278">
        <v>6700</v>
      </c>
      <c r="R247" s="279">
        <v>60</v>
      </c>
      <c r="S247" s="280"/>
      <c r="T247" s="281"/>
      <c r="U247" s="282"/>
      <c r="V247" s="283"/>
      <c r="W247" s="282"/>
      <c r="X247" s="281" t="s">
        <v>0</v>
      </c>
      <c r="Y247" s="282"/>
      <c r="Z247" s="284"/>
      <c r="AA247" s="633" t="s">
        <v>3279</v>
      </c>
      <c r="AB247" s="641">
        <v>3470</v>
      </c>
      <c r="AC247" s="617" t="s">
        <v>3279</v>
      </c>
      <c r="AD247" s="646">
        <v>30</v>
      </c>
      <c r="AE247" s="617" t="s">
        <v>9</v>
      </c>
      <c r="AF247" s="631">
        <v>16080</v>
      </c>
      <c r="AG247" s="617" t="s">
        <v>3279</v>
      </c>
      <c r="AH247" s="620">
        <v>160</v>
      </c>
      <c r="AI247" s="617" t="s">
        <v>9</v>
      </c>
      <c r="AJ247" s="622">
        <v>2490</v>
      </c>
      <c r="AK247" s="617" t="s">
        <v>3279</v>
      </c>
      <c r="AL247" s="624">
        <v>20</v>
      </c>
      <c r="AM247" s="617" t="s">
        <v>9</v>
      </c>
      <c r="AN247" s="626">
        <v>810</v>
      </c>
      <c r="AO247" s="617" t="s">
        <v>9</v>
      </c>
      <c r="AP247" s="618">
        <v>8</v>
      </c>
      <c r="AQ247" s="617" t="s">
        <v>9</v>
      </c>
      <c r="AR247" s="629">
        <v>16800</v>
      </c>
      <c r="AS247" s="643" t="s">
        <v>3282</v>
      </c>
      <c r="AT247" s="644" t="s">
        <v>3281</v>
      </c>
      <c r="AU247" s="617" t="s">
        <v>3280</v>
      </c>
      <c r="AV247" s="285">
        <v>16080</v>
      </c>
      <c r="AW247" s="304"/>
      <c r="AX247" s="286" t="s">
        <v>3274</v>
      </c>
      <c r="AY247" s="250"/>
      <c r="AZ247" s="394"/>
      <c r="BA247" s="394"/>
      <c r="BB247" s="628"/>
    </row>
    <row r="248" spans="1:54" s="246" customFormat="1" ht="24" customHeight="1">
      <c r="A248" s="648"/>
      <c r="B248" s="635"/>
      <c r="C248" s="640"/>
      <c r="D248" s="287" t="s">
        <v>3208</v>
      </c>
      <c r="E248" s="272"/>
      <c r="F248" s="288">
        <v>66650</v>
      </c>
      <c r="G248" s="289"/>
      <c r="H248" s="401" t="s">
        <v>3279</v>
      </c>
      <c r="I248" s="290">
        <v>640</v>
      </c>
      <c r="J248" s="291"/>
      <c r="K248" s="292" t="s">
        <v>8</v>
      </c>
      <c r="L248" s="617"/>
      <c r="M248" s="623"/>
      <c r="N248" s="617"/>
      <c r="O248" s="639"/>
      <c r="P248" s="401" t="s">
        <v>3279</v>
      </c>
      <c r="Q248" s="290">
        <v>6700</v>
      </c>
      <c r="R248" s="293">
        <v>60</v>
      </c>
      <c r="S248" s="294" t="s">
        <v>3279</v>
      </c>
      <c r="T248" s="295">
        <v>46900</v>
      </c>
      <c r="U248" s="282" t="s">
        <v>3279</v>
      </c>
      <c r="V248" s="296">
        <v>460</v>
      </c>
      <c r="W248" s="297" t="s">
        <v>3279</v>
      </c>
      <c r="X248" s="298">
        <v>40200</v>
      </c>
      <c r="Y248" s="297" t="s">
        <v>9</v>
      </c>
      <c r="Z248" s="296">
        <v>400</v>
      </c>
      <c r="AA248" s="617"/>
      <c r="AB248" s="642"/>
      <c r="AC248" s="617"/>
      <c r="AD248" s="647"/>
      <c r="AE248" s="617"/>
      <c r="AF248" s="632"/>
      <c r="AG248" s="617"/>
      <c r="AH248" s="621"/>
      <c r="AI248" s="617"/>
      <c r="AJ248" s="623"/>
      <c r="AK248" s="617"/>
      <c r="AL248" s="625"/>
      <c r="AM248" s="617"/>
      <c r="AN248" s="627"/>
      <c r="AO248" s="617"/>
      <c r="AP248" s="619"/>
      <c r="AQ248" s="617"/>
      <c r="AR248" s="630"/>
      <c r="AS248" s="643"/>
      <c r="AT248" s="645"/>
      <c r="AU248" s="617"/>
      <c r="AV248" s="299">
        <v>160</v>
      </c>
      <c r="AW248" s="304"/>
      <c r="AX248" s="300">
        <v>0.75</v>
      </c>
      <c r="AY248" s="250"/>
      <c r="AZ248" s="394"/>
      <c r="BA248" s="394"/>
      <c r="BB248" s="628"/>
    </row>
    <row r="249" spans="1:54" s="246" customFormat="1" ht="24" customHeight="1">
      <c r="A249" s="648"/>
      <c r="B249" s="634" t="s">
        <v>3210</v>
      </c>
      <c r="C249" s="636" t="s">
        <v>7</v>
      </c>
      <c r="D249" s="271" t="s">
        <v>3207</v>
      </c>
      <c r="E249" s="272"/>
      <c r="F249" s="273">
        <v>44070</v>
      </c>
      <c r="G249" s="274">
        <v>50770</v>
      </c>
      <c r="H249" s="401" t="s">
        <v>3279</v>
      </c>
      <c r="I249" s="275">
        <v>420</v>
      </c>
      <c r="J249" s="276">
        <v>490</v>
      </c>
      <c r="K249" s="277" t="s">
        <v>8</v>
      </c>
      <c r="L249" s="617" t="s">
        <v>3279</v>
      </c>
      <c r="M249" s="622">
        <v>2730</v>
      </c>
      <c r="N249" s="617" t="s">
        <v>3279</v>
      </c>
      <c r="O249" s="638">
        <v>20</v>
      </c>
      <c r="P249" s="401" t="s">
        <v>3279</v>
      </c>
      <c r="Q249" s="278">
        <v>6700</v>
      </c>
      <c r="R249" s="279">
        <v>60</v>
      </c>
      <c r="S249" s="280"/>
      <c r="T249" s="281"/>
      <c r="U249" s="282"/>
      <c r="V249" s="283"/>
      <c r="W249" s="282"/>
      <c r="X249" s="281" t="s">
        <v>0</v>
      </c>
      <c r="Y249" s="282"/>
      <c r="Z249" s="284"/>
      <c r="AA249" s="633" t="s">
        <v>3279</v>
      </c>
      <c r="AB249" s="641">
        <v>1920</v>
      </c>
      <c r="AC249" s="617" t="s">
        <v>3279</v>
      </c>
      <c r="AD249" s="646">
        <v>20</v>
      </c>
      <c r="AE249" s="617" t="s">
        <v>9</v>
      </c>
      <c r="AF249" s="631">
        <v>11480</v>
      </c>
      <c r="AG249" s="617" t="s">
        <v>3279</v>
      </c>
      <c r="AH249" s="620">
        <v>110</v>
      </c>
      <c r="AI249" s="617" t="s">
        <v>9</v>
      </c>
      <c r="AJ249" s="622">
        <v>2000</v>
      </c>
      <c r="AK249" s="617" t="s">
        <v>3279</v>
      </c>
      <c r="AL249" s="624">
        <v>20</v>
      </c>
      <c r="AM249" s="617" t="s">
        <v>9</v>
      </c>
      <c r="AN249" s="626">
        <v>580</v>
      </c>
      <c r="AO249" s="617" t="s">
        <v>9</v>
      </c>
      <c r="AP249" s="618">
        <v>5</v>
      </c>
      <c r="AQ249" s="617" t="s">
        <v>9</v>
      </c>
      <c r="AR249" s="629">
        <v>12280</v>
      </c>
      <c r="AS249" s="643" t="s">
        <v>3282</v>
      </c>
      <c r="AT249" s="644" t="s">
        <v>3281</v>
      </c>
      <c r="AU249" s="617" t="s">
        <v>3280</v>
      </c>
      <c r="AV249" s="285">
        <v>11480</v>
      </c>
      <c r="AW249" s="304"/>
      <c r="AX249" s="286" t="s">
        <v>3274</v>
      </c>
      <c r="AY249" s="250"/>
      <c r="AZ249" s="394"/>
      <c r="BA249" s="394"/>
      <c r="BB249" s="628"/>
    </row>
    <row r="250" spans="1:54" s="246" customFormat="1" ht="24" customHeight="1">
      <c r="A250" s="648"/>
      <c r="B250" s="635"/>
      <c r="C250" s="640"/>
      <c r="D250" s="287" t="s">
        <v>3208</v>
      </c>
      <c r="E250" s="272"/>
      <c r="F250" s="288">
        <v>50770</v>
      </c>
      <c r="G250" s="289"/>
      <c r="H250" s="401" t="s">
        <v>3279</v>
      </c>
      <c r="I250" s="290">
        <v>490</v>
      </c>
      <c r="J250" s="291"/>
      <c r="K250" s="292" t="s">
        <v>8</v>
      </c>
      <c r="L250" s="617"/>
      <c r="M250" s="623"/>
      <c r="N250" s="617"/>
      <c r="O250" s="639"/>
      <c r="P250" s="401" t="s">
        <v>3279</v>
      </c>
      <c r="Q250" s="290">
        <v>6700</v>
      </c>
      <c r="R250" s="293">
        <v>60</v>
      </c>
      <c r="S250" s="294" t="s">
        <v>3279</v>
      </c>
      <c r="T250" s="295">
        <v>46900</v>
      </c>
      <c r="U250" s="282" t="s">
        <v>3279</v>
      </c>
      <c r="V250" s="296">
        <v>460</v>
      </c>
      <c r="W250" s="297" t="s">
        <v>3279</v>
      </c>
      <c r="X250" s="298">
        <v>40200</v>
      </c>
      <c r="Y250" s="297" t="s">
        <v>9</v>
      </c>
      <c r="Z250" s="296">
        <v>400</v>
      </c>
      <c r="AA250" s="617"/>
      <c r="AB250" s="642"/>
      <c r="AC250" s="617"/>
      <c r="AD250" s="647"/>
      <c r="AE250" s="617"/>
      <c r="AF250" s="632"/>
      <c r="AG250" s="617"/>
      <c r="AH250" s="621"/>
      <c r="AI250" s="617"/>
      <c r="AJ250" s="623"/>
      <c r="AK250" s="617"/>
      <c r="AL250" s="625"/>
      <c r="AM250" s="617"/>
      <c r="AN250" s="627"/>
      <c r="AO250" s="617"/>
      <c r="AP250" s="619"/>
      <c r="AQ250" s="617"/>
      <c r="AR250" s="630"/>
      <c r="AS250" s="643"/>
      <c r="AT250" s="645"/>
      <c r="AU250" s="617"/>
      <c r="AV250" s="299">
        <v>110</v>
      </c>
      <c r="AW250" s="304"/>
      <c r="AX250" s="300">
        <v>0.96</v>
      </c>
      <c r="AY250" s="250"/>
      <c r="AZ250" s="394"/>
      <c r="BA250" s="394"/>
      <c r="BB250" s="628"/>
    </row>
    <row r="251" spans="1:54" s="246" customFormat="1" ht="24" customHeight="1">
      <c r="A251" s="648"/>
      <c r="B251" s="634" t="s">
        <v>3211</v>
      </c>
      <c r="C251" s="636" t="s">
        <v>7</v>
      </c>
      <c r="D251" s="271" t="s">
        <v>3207</v>
      </c>
      <c r="E251" s="272"/>
      <c r="F251" s="273">
        <v>44240</v>
      </c>
      <c r="G251" s="274">
        <v>50940</v>
      </c>
      <c r="H251" s="401" t="s">
        <v>3279</v>
      </c>
      <c r="I251" s="275">
        <v>420</v>
      </c>
      <c r="J251" s="276">
        <v>490</v>
      </c>
      <c r="K251" s="277" t="s">
        <v>8</v>
      </c>
      <c r="L251" s="617" t="s">
        <v>3279</v>
      </c>
      <c r="M251" s="622">
        <v>2120</v>
      </c>
      <c r="N251" s="617" t="s">
        <v>3279</v>
      </c>
      <c r="O251" s="638">
        <v>20</v>
      </c>
      <c r="P251" s="401" t="s">
        <v>3279</v>
      </c>
      <c r="Q251" s="278">
        <v>6700</v>
      </c>
      <c r="R251" s="279">
        <v>60</v>
      </c>
      <c r="S251" s="280"/>
      <c r="T251" s="281"/>
      <c r="U251" s="282"/>
      <c r="V251" s="283"/>
      <c r="W251" s="282"/>
      <c r="X251" s="281" t="s">
        <v>0</v>
      </c>
      <c r="Y251" s="282"/>
      <c r="Z251" s="284"/>
      <c r="AA251" s="633" t="s">
        <v>3279</v>
      </c>
      <c r="AB251" s="641" t="s">
        <v>26</v>
      </c>
      <c r="AC251" s="617" t="s">
        <v>3279</v>
      </c>
      <c r="AD251" s="646" t="s">
        <v>26</v>
      </c>
      <c r="AE251" s="617" t="s">
        <v>9</v>
      </c>
      <c r="AF251" s="631">
        <v>8930</v>
      </c>
      <c r="AG251" s="617" t="s">
        <v>3279</v>
      </c>
      <c r="AH251" s="620">
        <v>80</v>
      </c>
      <c r="AI251" s="617" t="s">
        <v>9</v>
      </c>
      <c r="AJ251" s="622">
        <v>1730</v>
      </c>
      <c r="AK251" s="617" t="s">
        <v>3279</v>
      </c>
      <c r="AL251" s="624">
        <v>10</v>
      </c>
      <c r="AM251" s="617" t="s">
        <v>9</v>
      </c>
      <c r="AN251" s="626">
        <v>450</v>
      </c>
      <c r="AO251" s="617" t="s">
        <v>9</v>
      </c>
      <c r="AP251" s="618">
        <v>4</v>
      </c>
      <c r="AQ251" s="617" t="s">
        <v>9</v>
      </c>
      <c r="AR251" s="629">
        <v>9770</v>
      </c>
      <c r="AS251" s="643" t="s">
        <v>3282</v>
      </c>
      <c r="AT251" s="644" t="s">
        <v>3281</v>
      </c>
      <c r="AU251" s="617" t="s">
        <v>3280</v>
      </c>
      <c r="AV251" s="285">
        <v>8930</v>
      </c>
      <c r="AW251" s="304"/>
      <c r="AX251" s="286" t="s">
        <v>3274</v>
      </c>
      <c r="AY251" s="250"/>
      <c r="AZ251" s="394"/>
      <c r="BA251" s="394"/>
      <c r="BB251" s="628"/>
    </row>
    <row r="252" spans="1:54" s="246" customFormat="1" ht="24" customHeight="1">
      <c r="A252" s="648"/>
      <c r="B252" s="635"/>
      <c r="C252" s="640"/>
      <c r="D252" s="287" t="s">
        <v>3208</v>
      </c>
      <c r="E252" s="272"/>
      <c r="F252" s="288">
        <v>50940</v>
      </c>
      <c r="G252" s="289"/>
      <c r="H252" s="401" t="s">
        <v>3279</v>
      </c>
      <c r="I252" s="290">
        <v>490</v>
      </c>
      <c r="J252" s="291"/>
      <c r="K252" s="292" t="s">
        <v>8</v>
      </c>
      <c r="L252" s="617"/>
      <c r="M252" s="623"/>
      <c r="N252" s="617"/>
      <c r="O252" s="639"/>
      <c r="P252" s="401" t="s">
        <v>3279</v>
      </c>
      <c r="Q252" s="290">
        <v>6700</v>
      </c>
      <c r="R252" s="293">
        <v>60</v>
      </c>
      <c r="S252" s="294" t="s">
        <v>3279</v>
      </c>
      <c r="T252" s="295">
        <v>46900</v>
      </c>
      <c r="U252" s="282" t="s">
        <v>3279</v>
      </c>
      <c r="V252" s="296">
        <v>460</v>
      </c>
      <c r="W252" s="297" t="s">
        <v>3279</v>
      </c>
      <c r="X252" s="298">
        <v>40200</v>
      </c>
      <c r="Y252" s="297" t="s">
        <v>9</v>
      </c>
      <c r="Z252" s="296">
        <v>400</v>
      </c>
      <c r="AA252" s="617"/>
      <c r="AB252" s="642"/>
      <c r="AC252" s="617"/>
      <c r="AD252" s="647"/>
      <c r="AE252" s="617"/>
      <c r="AF252" s="632"/>
      <c r="AG252" s="617"/>
      <c r="AH252" s="621"/>
      <c r="AI252" s="617"/>
      <c r="AJ252" s="623"/>
      <c r="AK252" s="617"/>
      <c r="AL252" s="625"/>
      <c r="AM252" s="617"/>
      <c r="AN252" s="627"/>
      <c r="AO252" s="617"/>
      <c r="AP252" s="619"/>
      <c r="AQ252" s="617"/>
      <c r="AR252" s="630"/>
      <c r="AS252" s="643"/>
      <c r="AT252" s="645"/>
      <c r="AU252" s="617"/>
      <c r="AV252" s="299">
        <v>80</v>
      </c>
      <c r="AW252" s="304"/>
      <c r="AX252" s="300">
        <v>0.98</v>
      </c>
      <c r="AY252" s="250"/>
      <c r="AZ252" s="394"/>
      <c r="BA252" s="394"/>
      <c r="BB252" s="628"/>
    </row>
    <row r="253" spans="1:54" s="246" customFormat="1" ht="24" customHeight="1">
      <c r="A253" s="648"/>
      <c r="B253" s="634" t="s">
        <v>3212</v>
      </c>
      <c r="C253" s="636" t="s">
        <v>7</v>
      </c>
      <c r="D253" s="271" t="s">
        <v>3207</v>
      </c>
      <c r="E253" s="272"/>
      <c r="F253" s="273">
        <v>40940</v>
      </c>
      <c r="G253" s="274">
        <v>47640</v>
      </c>
      <c r="H253" s="401" t="s">
        <v>3279</v>
      </c>
      <c r="I253" s="275">
        <v>390</v>
      </c>
      <c r="J253" s="276">
        <v>450</v>
      </c>
      <c r="K253" s="277" t="s">
        <v>8</v>
      </c>
      <c r="L253" s="617" t="s">
        <v>3279</v>
      </c>
      <c r="M253" s="622">
        <v>1590</v>
      </c>
      <c r="N253" s="617" t="s">
        <v>3279</v>
      </c>
      <c r="O253" s="638">
        <v>10</v>
      </c>
      <c r="P253" s="401" t="s">
        <v>3279</v>
      </c>
      <c r="Q253" s="278">
        <v>6700</v>
      </c>
      <c r="R253" s="279">
        <v>60</v>
      </c>
      <c r="S253" s="280"/>
      <c r="T253" s="281"/>
      <c r="U253" s="282"/>
      <c r="V253" s="283"/>
      <c r="W253" s="282"/>
      <c r="X253" s="281" t="s">
        <v>0</v>
      </c>
      <c r="Y253" s="282"/>
      <c r="Z253" s="284"/>
      <c r="AA253" s="633" t="s">
        <v>3279</v>
      </c>
      <c r="AB253" s="641" t="s">
        <v>26</v>
      </c>
      <c r="AC253" s="617" t="s">
        <v>3279</v>
      </c>
      <c r="AD253" s="646" t="s">
        <v>26</v>
      </c>
      <c r="AE253" s="617" t="s">
        <v>9</v>
      </c>
      <c r="AF253" s="631">
        <v>6700</v>
      </c>
      <c r="AG253" s="617" t="s">
        <v>3279</v>
      </c>
      <c r="AH253" s="620">
        <v>60</v>
      </c>
      <c r="AI253" s="617" t="s">
        <v>9</v>
      </c>
      <c r="AJ253" s="622">
        <v>1300</v>
      </c>
      <c r="AK253" s="617" t="s">
        <v>3279</v>
      </c>
      <c r="AL253" s="624">
        <v>10</v>
      </c>
      <c r="AM253" s="617" t="s">
        <v>9</v>
      </c>
      <c r="AN253" s="626">
        <v>340</v>
      </c>
      <c r="AO253" s="617" t="s">
        <v>9</v>
      </c>
      <c r="AP253" s="618">
        <v>3</v>
      </c>
      <c r="AQ253" s="617" t="s">
        <v>9</v>
      </c>
      <c r="AR253" s="629">
        <v>7500</v>
      </c>
      <c r="AS253" s="643" t="s">
        <v>3282</v>
      </c>
      <c r="AT253" s="644" t="s">
        <v>3281</v>
      </c>
      <c r="AU253" s="617" t="s">
        <v>3280</v>
      </c>
      <c r="AV253" s="285">
        <v>6700</v>
      </c>
      <c r="AW253" s="304"/>
      <c r="AX253" s="286" t="s">
        <v>3274</v>
      </c>
      <c r="AY253" s="250"/>
      <c r="AZ253" s="394"/>
      <c r="BA253" s="394"/>
      <c r="BB253" s="628"/>
    </row>
    <row r="254" spans="1:54" s="246" customFormat="1" ht="24" customHeight="1">
      <c r="A254" s="648"/>
      <c r="B254" s="635"/>
      <c r="C254" s="640"/>
      <c r="D254" s="287" t="s">
        <v>3208</v>
      </c>
      <c r="E254" s="272"/>
      <c r="F254" s="288">
        <v>47640</v>
      </c>
      <c r="G254" s="289"/>
      <c r="H254" s="401" t="s">
        <v>3279</v>
      </c>
      <c r="I254" s="290">
        <v>450</v>
      </c>
      <c r="J254" s="291"/>
      <c r="K254" s="292" t="s">
        <v>8</v>
      </c>
      <c r="L254" s="617"/>
      <c r="M254" s="623"/>
      <c r="N254" s="617"/>
      <c r="O254" s="639"/>
      <c r="P254" s="401" t="s">
        <v>3279</v>
      </c>
      <c r="Q254" s="290">
        <v>6700</v>
      </c>
      <c r="R254" s="293">
        <v>60</v>
      </c>
      <c r="S254" s="294" t="s">
        <v>3279</v>
      </c>
      <c r="T254" s="295">
        <v>46900</v>
      </c>
      <c r="U254" s="282" t="s">
        <v>3279</v>
      </c>
      <c r="V254" s="296">
        <v>460</v>
      </c>
      <c r="W254" s="297" t="s">
        <v>3279</v>
      </c>
      <c r="X254" s="298">
        <v>40200</v>
      </c>
      <c r="Y254" s="297" t="s">
        <v>9</v>
      </c>
      <c r="Z254" s="296">
        <v>400</v>
      </c>
      <c r="AA254" s="617"/>
      <c r="AB254" s="642"/>
      <c r="AC254" s="617"/>
      <c r="AD254" s="647"/>
      <c r="AE254" s="617"/>
      <c r="AF254" s="632"/>
      <c r="AG254" s="617"/>
      <c r="AH254" s="621"/>
      <c r="AI254" s="617"/>
      <c r="AJ254" s="623"/>
      <c r="AK254" s="617"/>
      <c r="AL254" s="625"/>
      <c r="AM254" s="617"/>
      <c r="AN254" s="627"/>
      <c r="AO254" s="617"/>
      <c r="AP254" s="619"/>
      <c r="AQ254" s="617"/>
      <c r="AR254" s="630"/>
      <c r="AS254" s="643"/>
      <c r="AT254" s="645"/>
      <c r="AU254" s="617"/>
      <c r="AV254" s="299">
        <v>60</v>
      </c>
      <c r="AW254" s="304"/>
      <c r="AX254" s="300">
        <v>0.89</v>
      </c>
      <c r="AY254" s="250"/>
      <c r="AZ254" s="394"/>
      <c r="BA254" s="394"/>
      <c r="BB254" s="628"/>
    </row>
    <row r="255" spans="1:54" s="246" customFormat="1" ht="24" customHeight="1">
      <c r="A255" s="648"/>
      <c r="B255" s="634" t="s">
        <v>3213</v>
      </c>
      <c r="C255" s="636" t="s">
        <v>7</v>
      </c>
      <c r="D255" s="271" t="s">
        <v>3207</v>
      </c>
      <c r="E255" s="272"/>
      <c r="F255" s="273">
        <v>36340</v>
      </c>
      <c r="G255" s="274">
        <v>43040</v>
      </c>
      <c r="H255" s="401" t="s">
        <v>3273</v>
      </c>
      <c r="I255" s="275">
        <v>340</v>
      </c>
      <c r="J255" s="276">
        <v>410</v>
      </c>
      <c r="K255" s="277" t="s">
        <v>8</v>
      </c>
      <c r="L255" s="617" t="s">
        <v>3273</v>
      </c>
      <c r="M255" s="622">
        <v>1270</v>
      </c>
      <c r="N255" s="617" t="s">
        <v>3273</v>
      </c>
      <c r="O255" s="638">
        <v>10</v>
      </c>
      <c r="P255" s="401" t="s">
        <v>3273</v>
      </c>
      <c r="Q255" s="278">
        <v>6700</v>
      </c>
      <c r="R255" s="279">
        <v>60</v>
      </c>
      <c r="S255" s="280"/>
      <c r="T255" s="281"/>
      <c r="U255" s="282"/>
      <c r="V255" s="283"/>
      <c r="W255" s="282"/>
      <c r="X255" s="281" t="s">
        <v>0</v>
      </c>
      <c r="Y255" s="282"/>
      <c r="Z255" s="284"/>
      <c r="AA255" s="633" t="s">
        <v>3273</v>
      </c>
      <c r="AB255" s="641" t="s">
        <v>26</v>
      </c>
      <c r="AC255" s="617" t="s">
        <v>3273</v>
      </c>
      <c r="AD255" s="646" t="s">
        <v>26</v>
      </c>
      <c r="AE255" s="617" t="s">
        <v>9</v>
      </c>
      <c r="AF255" s="631">
        <v>5360</v>
      </c>
      <c r="AG255" s="617" t="s">
        <v>3273</v>
      </c>
      <c r="AH255" s="620">
        <v>50</v>
      </c>
      <c r="AI255" s="617" t="s">
        <v>9</v>
      </c>
      <c r="AJ255" s="622">
        <v>1040</v>
      </c>
      <c r="AK255" s="617" t="s">
        <v>3273</v>
      </c>
      <c r="AL255" s="624">
        <v>10</v>
      </c>
      <c r="AM255" s="617" t="s">
        <v>9</v>
      </c>
      <c r="AN255" s="626">
        <v>300</v>
      </c>
      <c r="AO255" s="617" t="s">
        <v>9</v>
      </c>
      <c r="AP255" s="618">
        <v>3</v>
      </c>
      <c r="AQ255" s="617" t="s">
        <v>9</v>
      </c>
      <c r="AR255" s="629">
        <v>6130</v>
      </c>
      <c r="AS255" s="643" t="s">
        <v>3277</v>
      </c>
      <c r="AT255" s="644" t="s">
        <v>3276</v>
      </c>
      <c r="AU255" s="617" t="s">
        <v>3275</v>
      </c>
      <c r="AV255" s="285">
        <v>5360</v>
      </c>
      <c r="AW255" s="304"/>
      <c r="AX255" s="286" t="s">
        <v>3274</v>
      </c>
      <c r="AY255" s="250"/>
      <c r="AZ255" s="394"/>
      <c r="BA255" s="394"/>
      <c r="BB255" s="628"/>
    </row>
    <row r="256" spans="1:54" s="246" customFormat="1" ht="24" customHeight="1">
      <c r="A256" s="648"/>
      <c r="B256" s="635"/>
      <c r="C256" s="640"/>
      <c r="D256" s="287" t="s">
        <v>3208</v>
      </c>
      <c r="E256" s="272"/>
      <c r="F256" s="288">
        <v>43040</v>
      </c>
      <c r="G256" s="289"/>
      <c r="H256" s="401" t="s">
        <v>3273</v>
      </c>
      <c r="I256" s="290">
        <v>410</v>
      </c>
      <c r="J256" s="291"/>
      <c r="K256" s="292" t="s">
        <v>8</v>
      </c>
      <c r="L256" s="617"/>
      <c r="M256" s="623"/>
      <c r="N256" s="617"/>
      <c r="O256" s="639"/>
      <c r="P256" s="401" t="s">
        <v>3273</v>
      </c>
      <c r="Q256" s="290">
        <v>6700</v>
      </c>
      <c r="R256" s="293">
        <v>60</v>
      </c>
      <c r="S256" s="294" t="s">
        <v>3273</v>
      </c>
      <c r="T256" s="295">
        <v>46900</v>
      </c>
      <c r="U256" s="282" t="s">
        <v>3273</v>
      </c>
      <c r="V256" s="296">
        <v>460</v>
      </c>
      <c r="W256" s="297" t="s">
        <v>3273</v>
      </c>
      <c r="X256" s="298">
        <v>40200</v>
      </c>
      <c r="Y256" s="297" t="s">
        <v>9</v>
      </c>
      <c r="Z256" s="296">
        <v>400</v>
      </c>
      <c r="AA256" s="617"/>
      <c r="AB256" s="642"/>
      <c r="AC256" s="617"/>
      <c r="AD256" s="647"/>
      <c r="AE256" s="617"/>
      <c r="AF256" s="632"/>
      <c r="AG256" s="617"/>
      <c r="AH256" s="621"/>
      <c r="AI256" s="617"/>
      <c r="AJ256" s="623"/>
      <c r="AK256" s="617"/>
      <c r="AL256" s="625"/>
      <c r="AM256" s="617"/>
      <c r="AN256" s="627"/>
      <c r="AO256" s="617"/>
      <c r="AP256" s="619"/>
      <c r="AQ256" s="617"/>
      <c r="AR256" s="630"/>
      <c r="AS256" s="643"/>
      <c r="AT256" s="645"/>
      <c r="AU256" s="617"/>
      <c r="AV256" s="299">
        <v>50</v>
      </c>
      <c r="AW256" s="304"/>
      <c r="AX256" s="300">
        <v>0.91</v>
      </c>
      <c r="AY256" s="301"/>
      <c r="AZ256" s="394"/>
      <c r="BA256" s="394"/>
      <c r="BB256" s="628"/>
    </row>
    <row r="257" spans="1:54" s="302" customFormat="1" ht="24" customHeight="1">
      <c r="A257" s="648"/>
      <c r="B257" s="634" t="s">
        <v>3214</v>
      </c>
      <c r="C257" s="636" t="s">
        <v>7</v>
      </c>
      <c r="D257" s="271" t="s">
        <v>3207</v>
      </c>
      <c r="E257" s="272"/>
      <c r="F257" s="273">
        <v>33230</v>
      </c>
      <c r="G257" s="274">
        <v>39930</v>
      </c>
      <c r="H257" s="401" t="s">
        <v>3273</v>
      </c>
      <c r="I257" s="275">
        <v>310</v>
      </c>
      <c r="J257" s="276">
        <v>380</v>
      </c>
      <c r="K257" s="277" t="s">
        <v>8</v>
      </c>
      <c r="L257" s="617" t="s">
        <v>3273</v>
      </c>
      <c r="M257" s="622">
        <v>1060</v>
      </c>
      <c r="N257" s="617" t="s">
        <v>3273</v>
      </c>
      <c r="O257" s="638">
        <v>10</v>
      </c>
      <c r="P257" s="401" t="s">
        <v>3273</v>
      </c>
      <c r="Q257" s="278">
        <v>6700</v>
      </c>
      <c r="R257" s="279">
        <v>60</v>
      </c>
      <c r="S257" s="280"/>
      <c r="T257" s="281"/>
      <c r="U257" s="282"/>
      <c r="V257" s="283"/>
      <c r="W257" s="282"/>
      <c r="X257" s="281" t="s">
        <v>0</v>
      </c>
      <c r="Y257" s="282"/>
      <c r="Z257" s="284"/>
      <c r="AA257" s="633" t="s">
        <v>3273</v>
      </c>
      <c r="AB257" s="641" t="s">
        <v>26</v>
      </c>
      <c r="AC257" s="617" t="s">
        <v>3273</v>
      </c>
      <c r="AD257" s="646" t="s">
        <v>26</v>
      </c>
      <c r="AE257" s="617" t="s">
        <v>9</v>
      </c>
      <c r="AF257" s="631">
        <v>4460</v>
      </c>
      <c r="AG257" s="617" t="s">
        <v>3273</v>
      </c>
      <c r="AH257" s="620">
        <v>40</v>
      </c>
      <c r="AI257" s="617" t="s">
        <v>9</v>
      </c>
      <c r="AJ257" s="622">
        <v>860</v>
      </c>
      <c r="AK257" s="617" t="s">
        <v>3273</v>
      </c>
      <c r="AL257" s="624">
        <v>8</v>
      </c>
      <c r="AM257" s="617" t="s">
        <v>9</v>
      </c>
      <c r="AN257" s="626">
        <v>270</v>
      </c>
      <c r="AO257" s="617" t="s">
        <v>9</v>
      </c>
      <c r="AP257" s="618">
        <v>2</v>
      </c>
      <c r="AQ257" s="617" t="s">
        <v>9</v>
      </c>
      <c r="AR257" s="629">
        <v>5220</v>
      </c>
      <c r="AS257" s="643" t="s">
        <v>3277</v>
      </c>
      <c r="AT257" s="644" t="s">
        <v>3276</v>
      </c>
      <c r="AU257" s="617" t="s">
        <v>3275</v>
      </c>
      <c r="AV257" s="285">
        <v>4460</v>
      </c>
      <c r="AW257" s="304"/>
      <c r="AX257" s="286" t="s">
        <v>3274</v>
      </c>
      <c r="AY257" s="399"/>
      <c r="AZ257" s="394"/>
      <c r="BA257" s="394"/>
      <c r="BB257" s="628"/>
    </row>
    <row r="258" spans="1:54" s="302" customFormat="1" ht="24" customHeight="1">
      <c r="A258" s="648"/>
      <c r="B258" s="635"/>
      <c r="C258" s="640"/>
      <c r="D258" s="287" t="s">
        <v>3208</v>
      </c>
      <c r="E258" s="272"/>
      <c r="F258" s="288">
        <v>39930</v>
      </c>
      <c r="G258" s="289"/>
      <c r="H258" s="401" t="s">
        <v>3273</v>
      </c>
      <c r="I258" s="290">
        <v>380</v>
      </c>
      <c r="J258" s="291"/>
      <c r="K258" s="292" t="s">
        <v>8</v>
      </c>
      <c r="L258" s="617"/>
      <c r="M258" s="623"/>
      <c r="N258" s="617"/>
      <c r="O258" s="639"/>
      <c r="P258" s="401" t="s">
        <v>3273</v>
      </c>
      <c r="Q258" s="290">
        <v>6700</v>
      </c>
      <c r="R258" s="293">
        <v>60</v>
      </c>
      <c r="S258" s="294" t="s">
        <v>3273</v>
      </c>
      <c r="T258" s="295">
        <v>46900</v>
      </c>
      <c r="U258" s="282" t="s">
        <v>3273</v>
      </c>
      <c r="V258" s="296">
        <v>460</v>
      </c>
      <c r="W258" s="297" t="s">
        <v>3273</v>
      </c>
      <c r="X258" s="298">
        <v>40200</v>
      </c>
      <c r="Y258" s="297" t="s">
        <v>9</v>
      </c>
      <c r="Z258" s="296">
        <v>400</v>
      </c>
      <c r="AA258" s="617"/>
      <c r="AB258" s="642"/>
      <c r="AC258" s="617"/>
      <c r="AD258" s="647"/>
      <c r="AE258" s="617"/>
      <c r="AF258" s="632"/>
      <c r="AG258" s="617"/>
      <c r="AH258" s="621"/>
      <c r="AI258" s="617"/>
      <c r="AJ258" s="623"/>
      <c r="AK258" s="617"/>
      <c r="AL258" s="625"/>
      <c r="AM258" s="617"/>
      <c r="AN258" s="627"/>
      <c r="AO258" s="617"/>
      <c r="AP258" s="619"/>
      <c r="AQ258" s="617"/>
      <c r="AR258" s="630"/>
      <c r="AS258" s="643"/>
      <c r="AT258" s="645"/>
      <c r="AU258" s="617"/>
      <c r="AV258" s="299">
        <v>40</v>
      </c>
      <c r="AW258" s="304"/>
      <c r="AX258" s="300">
        <v>0.88</v>
      </c>
      <c r="AY258" s="399"/>
      <c r="AZ258" s="394"/>
      <c r="BA258" s="394"/>
      <c r="BB258" s="628"/>
    </row>
    <row r="259" spans="1:54" s="302" customFormat="1" ht="24" customHeight="1">
      <c r="A259" s="648"/>
      <c r="B259" s="634" t="s">
        <v>3215</v>
      </c>
      <c r="C259" s="636" t="s">
        <v>7</v>
      </c>
      <c r="D259" s="271" t="s">
        <v>3207</v>
      </c>
      <c r="E259" s="272"/>
      <c r="F259" s="273">
        <v>31010</v>
      </c>
      <c r="G259" s="274">
        <v>37710</v>
      </c>
      <c r="H259" s="401" t="s">
        <v>3273</v>
      </c>
      <c r="I259" s="275">
        <v>290</v>
      </c>
      <c r="J259" s="276">
        <v>350</v>
      </c>
      <c r="K259" s="277" t="s">
        <v>8</v>
      </c>
      <c r="L259" s="617" t="s">
        <v>3273</v>
      </c>
      <c r="M259" s="622">
        <v>910</v>
      </c>
      <c r="N259" s="617" t="s">
        <v>3273</v>
      </c>
      <c r="O259" s="638">
        <v>9</v>
      </c>
      <c r="P259" s="401" t="s">
        <v>3273</v>
      </c>
      <c r="Q259" s="278">
        <v>6700</v>
      </c>
      <c r="R259" s="279">
        <v>60</v>
      </c>
      <c r="S259" s="280"/>
      <c r="T259" s="281"/>
      <c r="U259" s="282"/>
      <c r="V259" s="283"/>
      <c r="W259" s="282"/>
      <c r="X259" s="281" t="s">
        <v>0</v>
      </c>
      <c r="Y259" s="282"/>
      <c r="Z259" s="284"/>
      <c r="AA259" s="633" t="s">
        <v>3273</v>
      </c>
      <c r="AB259" s="641" t="s">
        <v>26</v>
      </c>
      <c r="AC259" s="617" t="s">
        <v>3273</v>
      </c>
      <c r="AD259" s="646" t="s">
        <v>26</v>
      </c>
      <c r="AE259" s="617" t="s">
        <v>9</v>
      </c>
      <c r="AF259" s="631">
        <v>3820</v>
      </c>
      <c r="AG259" s="617" t="s">
        <v>3273</v>
      </c>
      <c r="AH259" s="620">
        <v>30</v>
      </c>
      <c r="AI259" s="617" t="s">
        <v>9</v>
      </c>
      <c r="AJ259" s="622">
        <v>740</v>
      </c>
      <c r="AK259" s="617" t="s">
        <v>3273</v>
      </c>
      <c r="AL259" s="624">
        <v>7</v>
      </c>
      <c r="AM259" s="617" t="s">
        <v>9</v>
      </c>
      <c r="AN259" s="626">
        <v>250</v>
      </c>
      <c r="AO259" s="617" t="s">
        <v>9</v>
      </c>
      <c r="AP259" s="618">
        <v>2</v>
      </c>
      <c r="AQ259" s="617" t="s">
        <v>9</v>
      </c>
      <c r="AR259" s="629">
        <v>4660</v>
      </c>
      <c r="AS259" s="643" t="s">
        <v>3277</v>
      </c>
      <c r="AT259" s="644" t="s">
        <v>3276</v>
      </c>
      <c r="AU259" s="617" t="s">
        <v>3275</v>
      </c>
      <c r="AV259" s="285">
        <v>3820</v>
      </c>
      <c r="AW259" s="304"/>
      <c r="AX259" s="286" t="s">
        <v>3274</v>
      </c>
      <c r="AY259" s="399"/>
      <c r="AZ259" s="394"/>
      <c r="BA259" s="394"/>
      <c r="BB259" s="628"/>
    </row>
    <row r="260" spans="1:54" s="302" customFormat="1" ht="24" customHeight="1">
      <c r="A260" s="648"/>
      <c r="B260" s="635"/>
      <c r="C260" s="640"/>
      <c r="D260" s="287" t="s">
        <v>3208</v>
      </c>
      <c r="E260" s="272"/>
      <c r="F260" s="288">
        <v>37710</v>
      </c>
      <c r="G260" s="289"/>
      <c r="H260" s="401" t="s">
        <v>3273</v>
      </c>
      <c r="I260" s="290">
        <v>350</v>
      </c>
      <c r="J260" s="291"/>
      <c r="K260" s="292" t="s">
        <v>8</v>
      </c>
      <c r="L260" s="617"/>
      <c r="M260" s="623"/>
      <c r="N260" s="617"/>
      <c r="O260" s="639"/>
      <c r="P260" s="401" t="s">
        <v>3273</v>
      </c>
      <c r="Q260" s="290">
        <v>6700</v>
      </c>
      <c r="R260" s="293">
        <v>60</v>
      </c>
      <c r="S260" s="294" t="s">
        <v>3273</v>
      </c>
      <c r="T260" s="295">
        <v>46900</v>
      </c>
      <c r="U260" s="282" t="s">
        <v>3273</v>
      </c>
      <c r="V260" s="296">
        <v>460</v>
      </c>
      <c r="W260" s="297" t="s">
        <v>3273</v>
      </c>
      <c r="X260" s="298">
        <v>40200</v>
      </c>
      <c r="Y260" s="297" t="s">
        <v>9</v>
      </c>
      <c r="Z260" s="296">
        <v>400</v>
      </c>
      <c r="AA260" s="617"/>
      <c r="AB260" s="642"/>
      <c r="AC260" s="617"/>
      <c r="AD260" s="647"/>
      <c r="AE260" s="617"/>
      <c r="AF260" s="632"/>
      <c r="AG260" s="617"/>
      <c r="AH260" s="621"/>
      <c r="AI260" s="617"/>
      <c r="AJ260" s="623"/>
      <c r="AK260" s="617"/>
      <c r="AL260" s="625"/>
      <c r="AM260" s="617"/>
      <c r="AN260" s="627"/>
      <c r="AO260" s="617"/>
      <c r="AP260" s="619"/>
      <c r="AQ260" s="617"/>
      <c r="AR260" s="630"/>
      <c r="AS260" s="643"/>
      <c r="AT260" s="645"/>
      <c r="AU260" s="617"/>
      <c r="AV260" s="299">
        <v>30</v>
      </c>
      <c r="AW260" s="304"/>
      <c r="AX260" s="300">
        <v>0.9</v>
      </c>
      <c r="AY260" s="399"/>
      <c r="AZ260" s="394"/>
      <c r="BA260" s="394"/>
      <c r="BB260" s="628"/>
    </row>
    <row r="261" spans="1:54" s="302" customFormat="1" ht="24" customHeight="1">
      <c r="A261" s="648"/>
      <c r="B261" s="634" t="s">
        <v>3216</v>
      </c>
      <c r="C261" s="636" t="s">
        <v>7</v>
      </c>
      <c r="D261" s="271" t="s">
        <v>3207</v>
      </c>
      <c r="E261" s="272"/>
      <c r="F261" s="273">
        <v>29380</v>
      </c>
      <c r="G261" s="274">
        <v>36080</v>
      </c>
      <c r="H261" s="401" t="s">
        <v>3273</v>
      </c>
      <c r="I261" s="275">
        <v>270</v>
      </c>
      <c r="J261" s="276">
        <v>340</v>
      </c>
      <c r="K261" s="277" t="s">
        <v>8</v>
      </c>
      <c r="L261" s="617" t="s">
        <v>3273</v>
      </c>
      <c r="M261" s="622">
        <v>790</v>
      </c>
      <c r="N261" s="617" t="s">
        <v>3273</v>
      </c>
      <c r="O261" s="638">
        <v>7</v>
      </c>
      <c r="P261" s="401" t="s">
        <v>3273</v>
      </c>
      <c r="Q261" s="278">
        <v>6700</v>
      </c>
      <c r="R261" s="279">
        <v>60</v>
      </c>
      <c r="S261" s="280"/>
      <c r="T261" s="281"/>
      <c r="U261" s="282"/>
      <c r="V261" s="283"/>
      <c r="W261" s="282"/>
      <c r="X261" s="281" t="s">
        <v>0</v>
      </c>
      <c r="Y261" s="282"/>
      <c r="Z261" s="284"/>
      <c r="AA261" s="633" t="s">
        <v>3273</v>
      </c>
      <c r="AB261" s="641" t="s">
        <v>26</v>
      </c>
      <c r="AC261" s="617" t="s">
        <v>3273</v>
      </c>
      <c r="AD261" s="646" t="s">
        <v>26</v>
      </c>
      <c r="AE261" s="617" t="s">
        <v>9</v>
      </c>
      <c r="AF261" s="631">
        <v>3350</v>
      </c>
      <c r="AG261" s="617" t="s">
        <v>3273</v>
      </c>
      <c r="AH261" s="620">
        <v>30</v>
      </c>
      <c r="AI261" s="617" t="s">
        <v>9</v>
      </c>
      <c r="AJ261" s="622">
        <v>650</v>
      </c>
      <c r="AK261" s="617" t="s">
        <v>3273</v>
      </c>
      <c r="AL261" s="624">
        <v>6</v>
      </c>
      <c r="AM261" s="617" t="s">
        <v>9</v>
      </c>
      <c r="AN261" s="626">
        <v>230</v>
      </c>
      <c r="AO261" s="617" t="s">
        <v>9</v>
      </c>
      <c r="AP261" s="618">
        <v>2</v>
      </c>
      <c r="AQ261" s="617" t="s">
        <v>9</v>
      </c>
      <c r="AR261" s="629">
        <v>4250</v>
      </c>
      <c r="AS261" s="643" t="s">
        <v>3277</v>
      </c>
      <c r="AT261" s="644" t="s">
        <v>3276</v>
      </c>
      <c r="AU261" s="617" t="s">
        <v>3275</v>
      </c>
      <c r="AV261" s="285">
        <v>3350</v>
      </c>
      <c r="AW261" s="304"/>
      <c r="AX261" s="286" t="s">
        <v>3274</v>
      </c>
      <c r="AY261" s="399"/>
      <c r="AZ261" s="394"/>
      <c r="BA261" s="394"/>
      <c r="BB261" s="628"/>
    </row>
    <row r="262" spans="1:54" s="302" customFormat="1" ht="24" customHeight="1">
      <c r="A262" s="648"/>
      <c r="B262" s="635"/>
      <c r="C262" s="640"/>
      <c r="D262" s="287" t="s">
        <v>3208</v>
      </c>
      <c r="E262" s="272"/>
      <c r="F262" s="288">
        <v>36080</v>
      </c>
      <c r="G262" s="289"/>
      <c r="H262" s="401" t="s">
        <v>3273</v>
      </c>
      <c r="I262" s="290">
        <v>340</v>
      </c>
      <c r="J262" s="291"/>
      <c r="K262" s="292" t="s">
        <v>8</v>
      </c>
      <c r="L262" s="617"/>
      <c r="M262" s="623"/>
      <c r="N262" s="617"/>
      <c r="O262" s="639"/>
      <c r="P262" s="401" t="s">
        <v>3273</v>
      </c>
      <c r="Q262" s="290">
        <v>6700</v>
      </c>
      <c r="R262" s="293">
        <v>60</v>
      </c>
      <c r="S262" s="294" t="s">
        <v>3273</v>
      </c>
      <c r="T262" s="295">
        <v>46900</v>
      </c>
      <c r="U262" s="282" t="s">
        <v>3273</v>
      </c>
      <c r="V262" s="296">
        <v>460</v>
      </c>
      <c r="W262" s="297" t="s">
        <v>3273</v>
      </c>
      <c r="X262" s="298">
        <v>40200</v>
      </c>
      <c r="Y262" s="297" t="s">
        <v>9</v>
      </c>
      <c r="Z262" s="296">
        <v>400</v>
      </c>
      <c r="AA262" s="617"/>
      <c r="AB262" s="642"/>
      <c r="AC262" s="617"/>
      <c r="AD262" s="647"/>
      <c r="AE262" s="617"/>
      <c r="AF262" s="632"/>
      <c r="AG262" s="617"/>
      <c r="AH262" s="621"/>
      <c r="AI262" s="617"/>
      <c r="AJ262" s="623"/>
      <c r="AK262" s="617"/>
      <c r="AL262" s="625"/>
      <c r="AM262" s="617"/>
      <c r="AN262" s="627"/>
      <c r="AO262" s="617"/>
      <c r="AP262" s="619"/>
      <c r="AQ262" s="617"/>
      <c r="AR262" s="630"/>
      <c r="AS262" s="643"/>
      <c r="AT262" s="645"/>
      <c r="AU262" s="617"/>
      <c r="AV262" s="299">
        <v>30</v>
      </c>
      <c r="AW262" s="304"/>
      <c r="AX262" s="300">
        <v>0.92</v>
      </c>
      <c r="AY262" s="399"/>
      <c r="AZ262" s="394"/>
      <c r="BA262" s="394"/>
      <c r="BB262" s="628"/>
    </row>
    <row r="263" spans="1:54" s="302" customFormat="1" ht="24" customHeight="1">
      <c r="A263" s="648"/>
      <c r="B263" s="634" t="s">
        <v>3217</v>
      </c>
      <c r="C263" s="636" t="s">
        <v>7</v>
      </c>
      <c r="D263" s="271" t="s">
        <v>3207</v>
      </c>
      <c r="E263" s="272"/>
      <c r="F263" s="273">
        <v>28080</v>
      </c>
      <c r="G263" s="274">
        <v>34780</v>
      </c>
      <c r="H263" s="401" t="s">
        <v>3273</v>
      </c>
      <c r="I263" s="275">
        <v>260</v>
      </c>
      <c r="J263" s="276">
        <v>330</v>
      </c>
      <c r="K263" s="277" t="s">
        <v>8</v>
      </c>
      <c r="L263" s="617" t="s">
        <v>3273</v>
      </c>
      <c r="M263" s="622">
        <v>700</v>
      </c>
      <c r="N263" s="617" t="s">
        <v>3273</v>
      </c>
      <c r="O263" s="638">
        <v>7</v>
      </c>
      <c r="P263" s="401" t="s">
        <v>3273</v>
      </c>
      <c r="Q263" s="278">
        <v>6700</v>
      </c>
      <c r="R263" s="279">
        <v>60</v>
      </c>
      <c r="S263" s="280"/>
      <c r="T263" s="281"/>
      <c r="U263" s="282"/>
      <c r="V263" s="283"/>
      <c r="W263" s="282"/>
      <c r="X263" s="281" t="s">
        <v>0</v>
      </c>
      <c r="Y263" s="282"/>
      <c r="Z263" s="284"/>
      <c r="AA263" s="633" t="s">
        <v>3273</v>
      </c>
      <c r="AB263" s="641">
        <v>640</v>
      </c>
      <c r="AC263" s="617" t="s">
        <v>3273</v>
      </c>
      <c r="AD263" s="646">
        <v>6</v>
      </c>
      <c r="AE263" s="617" t="s">
        <v>9</v>
      </c>
      <c r="AF263" s="631">
        <v>2970</v>
      </c>
      <c r="AG263" s="617" t="s">
        <v>3273</v>
      </c>
      <c r="AH263" s="620">
        <v>20</v>
      </c>
      <c r="AI263" s="617" t="s">
        <v>9</v>
      </c>
      <c r="AJ263" s="622">
        <v>570</v>
      </c>
      <c r="AK263" s="617" t="s">
        <v>3273</v>
      </c>
      <c r="AL263" s="624">
        <v>5</v>
      </c>
      <c r="AM263" s="617" t="s">
        <v>9</v>
      </c>
      <c r="AN263" s="626">
        <v>220</v>
      </c>
      <c r="AO263" s="617" t="s">
        <v>9</v>
      </c>
      <c r="AP263" s="618">
        <v>2</v>
      </c>
      <c r="AQ263" s="617" t="s">
        <v>9</v>
      </c>
      <c r="AR263" s="629">
        <v>3920</v>
      </c>
      <c r="AS263" s="643" t="s">
        <v>3277</v>
      </c>
      <c r="AT263" s="644" t="s">
        <v>3276</v>
      </c>
      <c r="AU263" s="617" t="s">
        <v>3275</v>
      </c>
      <c r="AV263" s="285">
        <v>2970</v>
      </c>
      <c r="AW263" s="304"/>
      <c r="AX263" s="286" t="s">
        <v>3274</v>
      </c>
      <c r="AY263" s="399"/>
      <c r="AZ263" s="394"/>
      <c r="BA263" s="394"/>
      <c r="BB263" s="628"/>
    </row>
    <row r="264" spans="1:54" s="302" customFormat="1" ht="24" customHeight="1">
      <c r="A264" s="648"/>
      <c r="B264" s="635"/>
      <c r="C264" s="640"/>
      <c r="D264" s="287" t="s">
        <v>3208</v>
      </c>
      <c r="E264" s="272"/>
      <c r="F264" s="288">
        <v>34780</v>
      </c>
      <c r="G264" s="289"/>
      <c r="H264" s="401" t="s">
        <v>3273</v>
      </c>
      <c r="I264" s="290">
        <v>330</v>
      </c>
      <c r="J264" s="291"/>
      <c r="K264" s="292" t="s">
        <v>8</v>
      </c>
      <c r="L264" s="617"/>
      <c r="M264" s="623"/>
      <c r="N264" s="617"/>
      <c r="O264" s="639"/>
      <c r="P264" s="401" t="s">
        <v>3273</v>
      </c>
      <c r="Q264" s="290">
        <v>6700</v>
      </c>
      <c r="R264" s="293">
        <v>60</v>
      </c>
      <c r="S264" s="294" t="s">
        <v>3273</v>
      </c>
      <c r="T264" s="295">
        <v>46900</v>
      </c>
      <c r="U264" s="282" t="s">
        <v>3273</v>
      </c>
      <c r="V264" s="296">
        <v>460</v>
      </c>
      <c r="W264" s="297" t="s">
        <v>3273</v>
      </c>
      <c r="X264" s="298">
        <v>40200</v>
      </c>
      <c r="Y264" s="297" t="s">
        <v>9</v>
      </c>
      <c r="Z264" s="296">
        <v>400</v>
      </c>
      <c r="AA264" s="617"/>
      <c r="AB264" s="642"/>
      <c r="AC264" s="617"/>
      <c r="AD264" s="647"/>
      <c r="AE264" s="617"/>
      <c r="AF264" s="632"/>
      <c r="AG264" s="617"/>
      <c r="AH264" s="621"/>
      <c r="AI264" s="617"/>
      <c r="AJ264" s="623"/>
      <c r="AK264" s="617"/>
      <c r="AL264" s="625"/>
      <c r="AM264" s="617"/>
      <c r="AN264" s="627"/>
      <c r="AO264" s="617"/>
      <c r="AP264" s="619"/>
      <c r="AQ264" s="617"/>
      <c r="AR264" s="630"/>
      <c r="AS264" s="643"/>
      <c r="AT264" s="645"/>
      <c r="AU264" s="617"/>
      <c r="AV264" s="299">
        <v>30</v>
      </c>
      <c r="AW264" s="304"/>
      <c r="AX264" s="300">
        <v>0.94</v>
      </c>
      <c r="AY264" s="399"/>
      <c r="AZ264" s="394"/>
      <c r="BA264" s="394"/>
      <c r="BB264" s="628"/>
    </row>
    <row r="265" spans="1:54" s="302" customFormat="1" ht="24" customHeight="1">
      <c r="A265" s="648"/>
      <c r="B265" s="634" t="s">
        <v>3218</v>
      </c>
      <c r="C265" s="636" t="s">
        <v>7</v>
      </c>
      <c r="D265" s="271" t="s">
        <v>3207</v>
      </c>
      <c r="E265" s="272"/>
      <c r="F265" s="273">
        <v>27070</v>
      </c>
      <c r="G265" s="274">
        <v>33770</v>
      </c>
      <c r="H265" s="401" t="s">
        <v>3273</v>
      </c>
      <c r="I265" s="275">
        <v>250</v>
      </c>
      <c r="J265" s="276">
        <v>320</v>
      </c>
      <c r="K265" s="277" t="s">
        <v>8</v>
      </c>
      <c r="L265" s="617" t="s">
        <v>3273</v>
      </c>
      <c r="M265" s="622">
        <v>630</v>
      </c>
      <c r="N265" s="617" t="s">
        <v>3273</v>
      </c>
      <c r="O265" s="638">
        <v>6</v>
      </c>
      <c r="P265" s="401" t="s">
        <v>3273</v>
      </c>
      <c r="Q265" s="278">
        <v>6700</v>
      </c>
      <c r="R265" s="279">
        <v>60</v>
      </c>
      <c r="S265" s="280"/>
      <c r="T265" s="281"/>
      <c r="U265" s="282"/>
      <c r="V265" s="283"/>
      <c r="W265" s="282"/>
      <c r="X265" s="281" t="s">
        <v>0</v>
      </c>
      <c r="Y265" s="282"/>
      <c r="Z265" s="284"/>
      <c r="AA265" s="633" t="s">
        <v>3273</v>
      </c>
      <c r="AB265" s="641">
        <v>570</v>
      </c>
      <c r="AC265" s="617" t="s">
        <v>3273</v>
      </c>
      <c r="AD265" s="646">
        <v>5</v>
      </c>
      <c r="AE265" s="617" t="s">
        <v>9</v>
      </c>
      <c r="AF265" s="631">
        <v>2680</v>
      </c>
      <c r="AG265" s="617" t="s">
        <v>3273</v>
      </c>
      <c r="AH265" s="620">
        <v>20</v>
      </c>
      <c r="AI265" s="617" t="s">
        <v>9</v>
      </c>
      <c r="AJ265" s="622">
        <v>520</v>
      </c>
      <c r="AK265" s="617" t="s">
        <v>3273</v>
      </c>
      <c r="AL265" s="624">
        <v>5</v>
      </c>
      <c r="AM265" s="617" t="s">
        <v>9</v>
      </c>
      <c r="AN265" s="626">
        <v>210</v>
      </c>
      <c r="AO265" s="617" t="s">
        <v>9</v>
      </c>
      <c r="AP265" s="618">
        <v>2</v>
      </c>
      <c r="AQ265" s="617" t="s">
        <v>9</v>
      </c>
      <c r="AR265" s="629">
        <v>3660</v>
      </c>
      <c r="AS265" s="643" t="s">
        <v>3277</v>
      </c>
      <c r="AT265" s="644" t="s">
        <v>3276</v>
      </c>
      <c r="AU265" s="617" t="s">
        <v>3275</v>
      </c>
      <c r="AV265" s="285">
        <v>2680</v>
      </c>
      <c r="AW265" s="304"/>
      <c r="AX265" s="286" t="s">
        <v>3274</v>
      </c>
      <c r="AY265" s="399"/>
      <c r="AZ265" s="394"/>
      <c r="BA265" s="394"/>
      <c r="BB265" s="628"/>
    </row>
    <row r="266" spans="1:54" s="302" customFormat="1" ht="24" customHeight="1">
      <c r="A266" s="648"/>
      <c r="B266" s="635"/>
      <c r="C266" s="640"/>
      <c r="D266" s="287" t="s">
        <v>3208</v>
      </c>
      <c r="E266" s="272"/>
      <c r="F266" s="288">
        <v>33770</v>
      </c>
      <c r="G266" s="289"/>
      <c r="H266" s="401" t="s">
        <v>3273</v>
      </c>
      <c r="I266" s="290">
        <v>320</v>
      </c>
      <c r="J266" s="291"/>
      <c r="K266" s="292" t="s">
        <v>8</v>
      </c>
      <c r="L266" s="617"/>
      <c r="M266" s="623"/>
      <c r="N266" s="617"/>
      <c r="O266" s="639"/>
      <c r="P266" s="401" t="s">
        <v>3273</v>
      </c>
      <c r="Q266" s="290">
        <v>6700</v>
      </c>
      <c r="R266" s="293">
        <v>60</v>
      </c>
      <c r="S266" s="294" t="s">
        <v>3273</v>
      </c>
      <c r="T266" s="295">
        <v>46900</v>
      </c>
      <c r="U266" s="282" t="s">
        <v>3273</v>
      </c>
      <c r="V266" s="296">
        <v>460</v>
      </c>
      <c r="W266" s="297" t="s">
        <v>3273</v>
      </c>
      <c r="X266" s="298">
        <v>40200</v>
      </c>
      <c r="Y266" s="297" t="s">
        <v>9</v>
      </c>
      <c r="Z266" s="296">
        <v>400</v>
      </c>
      <c r="AA266" s="617"/>
      <c r="AB266" s="642"/>
      <c r="AC266" s="617"/>
      <c r="AD266" s="647"/>
      <c r="AE266" s="617"/>
      <c r="AF266" s="632"/>
      <c r="AG266" s="617"/>
      <c r="AH266" s="621"/>
      <c r="AI266" s="617"/>
      <c r="AJ266" s="623"/>
      <c r="AK266" s="617"/>
      <c r="AL266" s="625"/>
      <c r="AM266" s="617"/>
      <c r="AN266" s="627"/>
      <c r="AO266" s="617"/>
      <c r="AP266" s="619"/>
      <c r="AQ266" s="617"/>
      <c r="AR266" s="630"/>
      <c r="AS266" s="643"/>
      <c r="AT266" s="645"/>
      <c r="AU266" s="617"/>
      <c r="AV266" s="299">
        <v>20</v>
      </c>
      <c r="AW266" s="304"/>
      <c r="AX266" s="300">
        <v>0.98</v>
      </c>
      <c r="AY266" s="399"/>
      <c r="AZ266" s="394"/>
      <c r="BA266" s="394"/>
      <c r="BB266" s="628"/>
    </row>
    <row r="267" spans="1:54" s="302" customFormat="1" ht="24" customHeight="1">
      <c r="A267" s="648"/>
      <c r="B267" s="634" t="s">
        <v>3219</v>
      </c>
      <c r="C267" s="636" t="s">
        <v>7</v>
      </c>
      <c r="D267" s="271" t="s">
        <v>3207</v>
      </c>
      <c r="E267" s="272"/>
      <c r="F267" s="273">
        <v>25520</v>
      </c>
      <c r="G267" s="274">
        <v>32220</v>
      </c>
      <c r="H267" s="401" t="s">
        <v>3273</v>
      </c>
      <c r="I267" s="275">
        <v>230</v>
      </c>
      <c r="J267" s="276">
        <v>300</v>
      </c>
      <c r="K267" s="277" t="s">
        <v>8</v>
      </c>
      <c r="L267" s="617" t="s">
        <v>3273</v>
      </c>
      <c r="M267" s="622">
        <v>530</v>
      </c>
      <c r="N267" s="617" t="s">
        <v>3273</v>
      </c>
      <c r="O267" s="638">
        <v>5</v>
      </c>
      <c r="P267" s="401" t="s">
        <v>3273</v>
      </c>
      <c r="Q267" s="278">
        <v>6700</v>
      </c>
      <c r="R267" s="279">
        <v>60</v>
      </c>
      <c r="S267" s="280"/>
      <c r="T267" s="281"/>
      <c r="U267" s="282"/>
      <c r="V267" s="283"/>
      <c r="W267" s="282"/>
      <c r="X267" s="281" t="s">
        <v>0</v>
      </c>
      <c r="Y267" s="282"/>
      <c r="Z267" s="284"/>
      <c r="AA267" s="633" t="s">
        <v>3273</v>
      </c>
      <c r="AB267" s="641">
        <v>480</v>
      </c>
      <c r="AC267" s="617" t="s">
        <v>3273</v>
      </c>
      <c r="AD267" s="646">
        <v>4</v>
      </c>
      <c r="AE267" s="617" t="s">
        <v>9</v>
      </c>
      <c r="AF267" s="631">
        <v>2230</v>
      </c>
      <c r="AG267" s="617" t="s">
        <v>3273</v>
      </c>
      <c r="AH267" s="620">
        <v>20</v>
      </c>
      <c r="AI267" s="617" t="s">
        <v>9</v>
      </c>
      <c r="AJ267" s="622">
        <v>500</v>
      </c>
      <c r="AK267" s="617" t="s">
        <v>3273</v>
      </c>
      <c r="AL267" s="624">
        <v>5</v>
      </c>
      <c r="AM267" s="617" t="s">
        <v>9</v>
      </c>
      <c r="AN267" s="626">
        <v>190</v>
      </c>
      <c r="AO267" s="617" t="s">
        <v>9</v>
      </c>
      <c r="AP267" s="618">
        <v>1</v>
      </c>
      <c r="AQ267" s="617" t="s">
        <v>9</v>
      </c>
      <c r="AR267" s="629">
        <v>3160</v>
      </c>
      <c r="AS267" s="643" t="s">
        <v>3277</v>
      </c>
      <c r="AT267" s="644" t="s">
        <v>3276</v>
      </c>
      <c r="AU267" s="617" t="s">
        <v>3275</v>
      </c>
      <c r="AV267" s="285">
        <v>2230</v>
      </c>
      <c r="AW267" s="304"/>
      <c r="AX267" s="286" t="s">
        <v>3274</v>
      </c>
      <c r="AY267" s="399"/>
      <c r="AZ267" s="394"/>
      <c r="BA267" s="394"/>
      <c r="BB267" s="628"/>
    </row>
    <row r="268" spans="1:54" s="302" customFormat="1" ht="24" customHeight="1">
      <c r="A268" s="648"/>
      <c r="B268" s="635"/>
      <c r="C268" s="640"/>
      <c r="D268" s="287" t="s">
        <v>3208</v>
      </c>
      <c r="E268" s="272"/>
      <c r="F268" s="288">
        <v>32220</v>
      </c>
      <c r="G268" s="289"/>
      <c r="H268" s="401" t="s">
        <v>3273</v>
      </c>
      <c r="I268" s="290">
        <v>300</v>
      </c>
      <c r="J268" s="291"/>
      <c r="K268" s="292" t="s">
        <v>8</v>
      </c>
      <c r="L268" s="617"/>
      <c r="M268" s="623"/>
      <c r="N268" s="617"/>
      <c r="O268" s="639"/>
      <c r="P268" s="401" t="s">
        <v>3273</v>
      </c>
      <c r="Q268" s="290">
        <v>6700</v>
      </c>
      <c r="R268" s="293">
        <v>60</v>
      </c>
      <c r="S268" s="294" t="s">
        <v>3273</v>
      </c>
      <c r="T268" s="295">
        <v>46900</v>
      </c>
      <c r="U268" s="282" t="s">
        <v>3273</v>
      </c>
      <c r="V268" s="296">
        <v>460</v>
      </c>
      <c r="W268" s="297" t="s">
        <v>3273</v>
      </c>
      <c r="X268" s="298">
        <v>40200</v>
      </c>
      <c r="Y268" s="297" t="s">
        <v>9</v>
      </c>
      <c r="Z268" s="296">
        <v>400</v>
      </c>
      <c r="AA268" s="617"/>
      <c r="AB268" s="642"/>
      <c r="AC268" s="617"/>
      <c r="AD268" s="647"/>
      <c r="AE268" s="617"/>
      <c r="AF268" s="632"/>
      <c r="AG268" s="617"/>
      <c r="AH268" s="621"/>
      <c r="AI268" s="617"/>
      <c r="AJ268" s="623"/>
      <c r="AK268" s="617"/>
      <c r="AL268" s="625"/>
      <c r="AM268" s="617"/>
      <c r="AN268" s="627"/>
      <c r="AO268" s="617"/>
      <c r="AP268" s="619"/>
      <c r="AQ268" s="617"/>
      <c r="AR268" s="630"/>
      <c r="AS268" s="643"/>
      <c r="AT268" s="645"/>
      <c r="AU268" s="617"/>
      <c r="AV268" s="299">
        <v>20</v>
      </c>
      <c r="AW268" s="304"/>
      <c r="AX268" s="300">
        <v>0.91</v>
      </c>
      <c r="AY268" s="399"/>
      <c r="AZ268" s="394"/>
      <c r="BA268" s="394"/>
      <c r="BB268" s="628"/>
    </row>
    <row r="269" spans="1:54" s="302" customFormat="1" ht="24" customHeight="1">
      <c r="A269" s="648"/>
      <c r="B269" s="634" t="s">
        <v>3220</v>
      </c>
      <c r="C269" s="636" t="s">
        <v>7</v>
      </c>
      <c r="D269" s="271" t="s">
        <v>3207</v>
      </c>
      <c r="E269" s="272"/>
      <c r="F269" s="273">
        <v>24410</v>
      </c>
      <c r="G269" s="274">
        <v>31110</v>
      </c>
      <c r="H269" s="401" t="s">
        <v>3273</v>
      </c>
      <c r="I269" s="275">
        <v>220</v>
      </c>
      <c r="J269" s="276">
        <v>290</v>
      </c>
      <c r="K269" s="277" t="s">
        <v>8</v>
      </c>
      <c r="L269" s="617" t="s">
        <v>3273</v>
      </c>
      <c r="M269" s="622">
        <v>450</v>
      </c>
      <c r="N269" s="617" t="s">
        <v>3273</v>
      </c>
      <c r="O269" s="638">
        <v>4</v>
      </c>
      <c r="P269" s="401" t="s">
        <v>3273</v>
      </c>
      <c r="Q269" s="278">
        <v>6700</v>
      </c>
      <c r="R269" s="279">
        <v>60</v>
      </c>
      <c r="S269" s="280"/>
      <c r="T269" s="281"/>
      <c r="U269" s="282"/>
      <c r="V269" s="283"/>
      <c r="W269" s="282"/>
      <c r="X269" s="281" t="s">
        <v>0</v>
      </c>
      <c r="Y269" s="282"/>
      <c r="Z269" s="284"/>
      <c r="AA269" s="633" t="s">
        <v>3273</v>
      </c>
      <c r="AB269" s="641">
        <v>410</v>
      </c>
      <c r="AC269" s="617" t="s">
        <v>3273</v>
      </c>
      <c r="AD269" s="646">
        <v>4</v>
      </c>
      <c r="AE269" s="617" t="s">
        <v>9</v>
      </c>
      <c r="AF269" s="631">
        <v>1910</v>
      </c>
      <c r="AG269" s="617" t="s">
        <v>3273</v>
      </c>
      <c r="AH269" s="620">
        <v>10</v>
      </c>
      <c r="AI269" s="617" t="s">
        <v>9</v>
      </c>
      <c r="AJ269" s="622">
        <v>500</v>
      </c>
      <c r="AK269" s="617" t="s">
        <v>3273</v>
      </c>
      <c r="AL269" s="624">
        <v>5</v>
      </c>
      <c r="AM269" s="617" t="s">
        <v>9</v>
      </c>
      <c r="AN269" s="626">
        <v>170</v>
      </c>
      <c r="AO269" s="617" t="s">
        <v>9</v>
      </c>
      <c r="AP269" s="618">
        <v>1</v>
      </c>
      <c r="AQ269" s="617" t="s">
        <v>9</v>
      </c>
      <c r="AR269" s="629">
        <v>2810</v>
      </c>
      <c r="AS269" s="643" t="s">
        <v>3277</v>
      </c>
      <c r="AT269" s="644" t="s">
        <v>3276</v>
      </c>
      <c r="AU269" s="617" t="s">
        <v>3275</v>
      </c>
      <c r="AV269" s="285">
        <v>1910</v>
      </c>
      <c r="AW269" s="304"/>
      <c r="AX269" s="286" t="s">
        <v>3274</v>
      </c>
      <c r="AY269" s="399"/>
      <c r="AZ269" s="394"/>
      <c r="BA269" s="394"/>
      <c r="BB269" s="628"/>
    </row>
    <row r="270" spans="1:54" s="302" customFormat="1" ht="24" customHeight="1">
      <c r="A270" s="648"/>
      <c r="B270" s="635"/>
      <c r="C270" s="640"/>
      <c r="D270" s="287" t="s">
        <v>3208</v>
      </c>
      <c r="E270" s="272"/>
      <c r="F270" s="288">
        <v>31110</v>
      </c>
      <c r="G270" s="289"/>
      <c r="H270" s="401" t="s">
        <v>3273</v>
      </c>
      <c r="I270" s="290">
        <v>290</v>
      </c>
      <c r="J270" s="291"/>
      <c r="K270" s="292" t="s">
        <v>8</v>
      </c>
      <c r="L270" s="617"/>
      <c r="M270" s="623"/>
      <c r="N270" s="617"/>
      <c r="O270" s="639"/>
      <c r="P270" s="401" t="s">
        <v>3273</v>
      </c>
      <c r="Q270" s="290">
        <v>6700</v>
      </c>
      <c r="R270" s="293">
        <v>60</v>
      </c>
      <c r="S270" s="294" t="s">
        <v>3273</v>
      </c>
      <c r="T270" s="295">
        <v>46900</v>
      </c>
      <c r="U270" s="282" t="s">
        <v>3273</v>
      </c>
      <c r="V270" s="296">
        <v>460</v>
      </c>
      <c r="W270" s="297" t="s">
        <v>3273</v>
      </c>
      <c r="X270" s="298">
        <v>40200</v>
      </c>
      <c r="Y270" s="297" t="s">
        <v>9</v>
      </c>
      <c r="Z270" s="296">
        <v>400</v>
      </c>
      <c r="AA270" s="617"/>
      <c r="AB270" s="642"/>
      <c r="AC270" s="617"/>
      <c r="AD270" s="647"/>
      <c r="AE270" s="617"/>
      <c r="AF270" s="632"/>
      <c r="AG270" s="617"/>
      <c r="AH270" s="621"/>
      <c r="AI270" s="617"/>
      <c r="AJ270" s="623"/>
      <c r="AK270" s="617"/>
      <c r="AL270" s="625"/>
      <c r="AM270" s="617"/>
      <c r="AN270" s="627"/>
      <c r="AO270" s="617"/>
      <c r="AP270" s="619"/>
      <c r="AQ270" s="617"/>
      <c r="AR270" s="630"/>
      <c r="AS270" s="643"/>
      <c r="AT270" s="645"/>
      <c r="AU270" s="617"/>
      <c r="AV270" s="299">
        <v>10</v>
      </c>
      <c r="AW270" s="304"/>
      <c r="AX270" s="300">
        <v>0.95</v>
      </c>
      <c r="AY270" s="399"/>
      <c r="AZ270" s="394"/>
      <c r="BA270" s="394"/>
      <c r="BB270" s="628"/>
    </row>
    <row r="271" spans="1:54" s="302" customFormat="1" ht="24" customHeight="1">
      <c r="A271" s="648"/>
      <c r="B271" s="634" t="s">
        <v>3221</v>
      </c>
      <c r="C271" s="636" t="s">
        <v>7</v>
      </c>
      <c r="D271" s="271" t="s">
        <v>3207</v>
      </c>
      <c r="E271" s="272"/>
      <c r="F271" s="273">
        <v>23580</v>
      </c>
      <c r="G271" s="274">
        <v>30280</v>
      </c>
      <c r="H271" s="401" t="s">
        <v>3273</v>
      </c>
      <c r="I271" s="275">
        <v>210</v>
      </c>
      <c r="J271" s="276">
        <v>280</v>
      </c>
      <c r="K271" s="277" t="s">
        <v>8</v>
      </c>
      <c r="L271" s="617" t="s">
        <v>3273</v>
      </c>
      <c r="M271" s="622">
        <v>390</v>
      </c>
      <c r="N271" s="617" t="s">
        <v>3273</v>
      </c>
      <c r="O271" s="638">
        <v>3</v>
      </c>
      <c r="P271" s="401" t="s">
        <v>3273</v>
      </c>
      <c r="Q271" s="278">
        <v>6700</v>
      </c>
      <c r="R271" s="279">
        <v>60</v>
      </c>
      <c r="S271" s="280"/>
      <c r="T271" s="281"/>
      <c r="U271" s="282"/>
      <c r="V271" s="283"/>
      <c r="W271" s="282"/>
      <c r="X271" s="281" t="s">
        <v>0</v>
      </c>
      <c r="Y271" s="282"/>
      <c r="Z271" s="284"/>
      <c r="AA271" s="633" t="s">
        <v>3273</v>
      </c>
      <c r="AB271" s="641">
        <v>360</v>
      </c>
      <c r="AC271" s="617" t="s">
        <v>3273</v>
      </c>
      <c r="AD271" s="646">
        <v>3</v>
      </c>
      <c r="AE271" s="617" t="s">
        <v>9</v>
      </c>
      <c r="AF271" s="631">
        <v>1670</v>
      </c>
      <c r="AG271" s="617" t="s">
        <v>3273</v>
      </c>
      <c r="AH271" s="620">
        <v>10</v>
      </c>
      <c r="AI271" s="617" t="s">
        <v>9</v>
      </c>
      <c r="AJ271" s="622">
        <v>500</v>
      </c>
      <c r="AK271" s="617" t="s">
        <v>3273</v>
      </c>
      <c r="AL271" s="624">
        <v>5</v>
      </c>
      <c r="AM271" s="617" t="s">
        <v>9</v>
      </c>
      <c r="AN271" s="626">
        <v>170</v>
      </c>
      <c r="AO271" s="617" t="s">
        <v>9</v>
      </c>
      <c r="AP271" s="618">
        <v>1</v>
      </c>
      <c r="AQ271" s="617" t="s">
        <v>9</v>
      </c>
      <c r="AR271" s="629">
        <v>2540</v>
      </c>
      <c r="AS271" s="643" t="s">
        <v>3277</v>
      </c>
      <c r="AT271" s="644" t="s">
        <v>3276</v>
      </c>
      <c r="AU271" s="617" t="s">
        <v>3275</v>
      </c>
      <c r="AV271" s="285">
        <v>1670</v>
      </c>
      <c r="AW271" s="304"/>
      <c r="AX271" s="286" t="s">
        <v>3274</v>
      </c>
      <c r="AY271" s="399"/>
      <c r="AZ271" s="394"/>
      <c r="BA271" s="394"/>
      <c r="BB271" s="628"/>
    </row>
    <row r="272" spans="1:54" s="302" customFormat="1" ht="24" customHeight="1">
      <c r="A272" s="648"/>
      <c r="B272" s="635"/>
      <c r="C272" s="640"/>
      <c r="D272" s="287" t="s">
        <v>3208</v>
      </c>
      <c r="E272" s="272"/>
      <c r="F272" s="288">
        <v>30280</v>
      </c>
      <c r="G272" s="289"/>
      <c r="H272" s="401" t="s">
        <v>3273</v>
      </c>
      <c r="I272" s="290">
        <v>280</v>
      </c>
      <c r="J272" s="291"/>
      <c r="K272" s="292" t="s">
        <v>8</v>
      </c>
      <c r="L272" s="617"/>
      <c r="M272" s="623"/>
      <c r="N272" s="617"/>
      <c r="O272" s="639"/>
      <c r="P272" s="401" t="s">
        <v>3273</v>
      </c>
      <c r="Q272" s="290">
        <v>6700</v>
      </c>
      <c r="R272" s="293">
        <v>60</v>
      </c>
      <c r="S272" s="294" t="s">
        <v>3273</v>
      </c>
      <c r="T272" s="295">
        <v>46900</v>
      </c>
      <c r="U272" s="282" t="s">
        <v>3273</v>
      </c>
      <c r="V272" s="296">
        <v>460</v>
      </c>
      <c r="W272" s="297" t="s">
        <v>3273</v>
      </c>
      <c r="X272" s="298">
        <v>40200</v>
      </c>
      <c r="Y272" s="297" t="s">
        <v>9</v>
      </c>
      <c r="Z272" s="296">
        <v>400</v>
      </c>
      <c r="AA272" s="617"/>
      <c r="AB272" s="642"/>
      <c r="AC272" s="617"/>
      <c r="AD272" s="647"/>
      <c r="AE272" s="617"/>
      <c r="AF272" s="632"/>
      <c r="AG272" s="617"/>
      <c r="AH272" s="621"/>
      <c r="AI272" s="617"/>
      <c r="AJ272" s="623"/>
      <c r="AK272" s="617"/>
      <c r="AL272" s="625"/>
      <c r="AM272" s="617"/>
      <c r="AN272" s="627"/>
      <c r="AO272" s="617"/>
      <c r="AP272" s="619"/>
      <c r="AQ272" s="617"/>
      <c r="AR272" s="630"/>
      <c r="AS272" s="643"/>
      <c r="AT272" s="645"/>
      <c r="AU272" s="617"/>
      <c r="AV272" s="299">
        <v>10</v>
      </c>
      <c r="AW272" s="304"/>
      <c r="AX272" s="300">
        <v>0.98</v>
      </c>
      <c r="AY272" s="399"/>
      <c r="AZ272" s="394"/>
      <c r="BA272" s="394"/>
      <c r="BB272" s="628"/>
    </row>
    <row r="273" spans="1:54" s="302" customFormat="1" ht="24" customHeight="1">
      <c r="A273" s="648"/>
      <c r="B273" s="634" t="s">
        <v>3222</v>
      </c>
      <c r="C273" s="636" t="s">
        <v>7</v>
      </c>
      <c r="D273" s="271" t="s">
        <v>3207</v>
      </c>
      <c r="E273" s="272"/>
      <c r="F273" s="273">
        <v>22940</v>
      </c>
      <c r="G273" s="274">
        <v>29640</v>
      </c>
      <c r="H273" s="401" t="s">
        <v>3273</v>
      </c>
      <c r="I273" s="275">
        <v>210</v>
      </c>
      <c r="J273" s="276">
        <v>270</v>
      </c>
      <c r="K273" s="277" t="s">
        <v>8</v>
      </c>
      <c r="L273" s="617" t="s">
        <v>3273</v>
      </c>
      <c r="M273" s="622">
        <v>350</v>
      </c>
      <c r="N273" s="617" t="s">
        <v>3273</v>
      </c>
      <c r="O273" s="638">
        <v>3</v>
      </c>
      <c r="P273" s="401" t="s">
        <v>3273</v>
      </c>
      <c r="Q273" s="278">
        <v>6700</v>
      </c>
      <c r="R273" s="279">
        <v>60</v>
      </c>
      <c r="S273" s="280"/>
      <c r="T273" s="281"/>
      <c r="U273" s="282"/>
      <c r="V273" s="283"/>
      <c r="W273" s="282"/>
      <c r="X273" s="281" t="s">
        <v>0</v>
      </c>
      <c r="Y273" s="282"/>
      <c r="Z273" s="284"/>
      <c r="AA273" s="633" t="s">
        <v>3273</v>
      </c>
      <c r="AB273" s="641">
        <v>320</v>
      </c>
      <c r="AC273" s="617" t="s">
        <v>3273</v>
      </c>
      <c r="AD273" s="646">
        <v>3</v>
      </c>
      <c r="AE273" s="617" t="s">
        <v>9</v>
      </c>
      <c r="AF273" s="631">
        <v>1480</v>
      </c>
      <c r="AG273" s="617" t="s">
        <v>3273</v>
      </c>
      <c r="AH273" s="620">
        <v>10</v>
      </c>
      <c r="AI273" s="617" t="s">
        <v>9</v>
      </c>
      <c r="AJ273" s="622">
        <v>500</v>
      </c>
      <c r="AK273" s="617" t="s">
        <v>3273</v>
      </c>
      <c r="AL273" s="624">
        <v>5</v>
      </c>
      <c r="AM273" s="617" t="s">
        <v>9</v>
      </c>
      <c r="AN273" s="626">
        <v>150</v>
      </c>
      <c r="AO273" s="617" t="s">
        <v>9</v>
      </c>
      <c r="AP273" s="618">
        <v>1</v>
      </c>
      <c r="AQ273" s="617" t="s">
        <v>9</v>
      </c>
      <c r="AR273" s="629">
        <v>2440</v>
      </c>
      <c r="AS273" s="643" t="s">
        <v>3277</v>
      </c>
      <c r="AT273" s="644" t="s">
        <v>3276</v>
      </c>
      <c r="AU273" s="617" t="s">
        <v>3275</v>
      </c>
      <c r="AV273" s="285">
        <v>1480</v>
      </c>
      <c r="AW273" s="304"/>
      <c r="AX273" s="286" t="s">
        <v>3274</v>
      </c>
      <c r="AY273" s="399"/>
      <c r="AZ273" s="394"/>
      <c r="BA273" s="394"/>
      <c r="BB273" s="628"/>
    </row>
    <row r="274" spans="1:54" s="302" customFormat="1" ht="24" customHeight="1">
      <c r="A274" s="648"/>
      <c r="B274" s="635"/>
      <c r="C274" s="640"/>
      <c r="D274" s="287" t="s">
        <v>3208</v>
      </c>
      <c r="E274" s="272"/>
      <c r="F274" s="288">
        <v>29640</v>
      </c>
      <c r="G274" s="289"/>
      <c r="H274" s="401" t="s">
        <v>3273</v>
      </c>
      <c r="I274" s="290">
        <v>270</v>
      </c>
      <c r="J274" s="291"/>
      <c r="K274" s="292" t="s">
        <v>8</v>
      </c>
      <c r="L274" s="617"/>
      <c r="M274" s="623"/>
      <c r="N274" s="617"/>
      <c r="O274" s="639"/>
      <c r="P274" s="401" t="s">
        <v>3273</v>
      </c>
      <c r="Q274" s="290">
        <v>6700</v>
      </c>
      <c r="R274" s="293">
        <v>60</v>
      </c>
      <c r="S274" s="294" t="s">
        <v>3273</v>
      </c>
      <c r="T274" s="295">
        <v>46900</v>
      </c>
      <c r="U274" s="282" t="s">
        <v>3273</v>
      </c>
      <c r="V274" s="296">
        <v>460</v>
      </c>
      <c r="W274" s="297" t="s">
        <v>3273</v>
      </c>
      <c r="X274" s="298">
        <v>40200</v>
      </c>
      <c r="Y274" s="297" t="s">
        <v>9</v>
      </c>
      <c r="Z274" s="296">
        <v>400</v>
      </c>
      <c r="AA274" s="617"/>
      <c r="AB274" s="642"/>
      <c r="AC274" s="617"/>
      <c r="AD274" s="647"/>
      <c r="AE274" s="617"/>
      <c r="AF274" s="632"/>
      <c r="AG274" s="617"/>
      <c r="AH274" s="621"/>
      <c r="AI274" s="617"/>
      <c r="AJ274" s="623"/>
      <c r="AK274" s="617"/>
      <c r="AL274" s="625"/>
      <c r="AM274" s="617"/>
      <c r="AN274" s="627"/>
      <c r="AO274" s="617"/>
      <c r="AP274" s="619"/>
      <c r="AQ274" s="617"/>
      <c r="AR274" s="630"/>
      <c r="AS274" s="643"/>
      <c r="AT274" s="645"/>
      <c r="AU274" s="617"/>
      <c r="AV274" s="299">
        <v>10</v>
      </c>
      <c r="AW274" s="304"/>
      <c r="AX274" s="300">
        <v>0.97</v>
      </c>
      <c r="AY274" s="399"/>
      <c r="AZ274" s="394"/>
      <c r="BA274" s="394"/>
      <c r="BB274" s="628"/>
    </row>
    <row r="275" spans="1:54" s="302" customFormat="1" ht="24" customHeight="1">
      <c r="A275" s="648"/>
      <c r="B275" s="634" t="s">
        <v>3223</v>
      </c>
      <c r="C275" s="636" t="s">
        <v>7</v>
      </c>
      <c r="D275" s="271" t="s">
        <v>3207</v>
      </c>
      <c r="E275" s="272"/>
      <c r="F275" s="273">
        <v>22430</v>
      </c>
      <c r="G275" s="274">
        <v>29130</v>
      </c>
      <c r="H275" s="401" t="s">
        <v>3273</v>
      </c>
      <c r="I275" s="275">
        <v>200</v>
      </c>
      <c r="J275" s="276">
        <v>270</v>
      </c>
      <c r="K275" s="277" t="s">
        <v>8</v>
      </c>
      <c r="L275" s="617" t="s">
        <v>3273</v>
      </c>
      <c r="M275" s="622">
        <v>310</v>
      </c>
      <c r="N275" s="617" t="s">
        <v>3273</v>
      </c>
      <c r="O275" s="638">
        <v>3</v>
      </c>
      <c r="P275" s="401" t="s">
        <v>3273</v>
      </c>
      <c r="Q275" s="278">
        <v>6700</v>
      </c>
      <c r="R275" s="279">
        <v>60</v>
      </c>
      <c r="S275" s="280"/>
      <c r="T275" s="281"/>
      <c r="U275" s="282"/>
      <c r="V275" s="283"/>
      <c r="W275" s="282"/>
      <c r="X275" s="281" t="s">
        <v>0</v>
      </c>
      <c r="Y275" s="282"/>
      <c r="Z275" s="284"/>
      <c r="AA275" s="633" t="s">
        <v>3273</v>
      </c>
      <c r="AB275" s="641">
        <v>280</v>
      </c>
      <c r="AC275" s="617" t="s">
        <v>3273</v>
      </c>
      <c r="AD275" s="646">
        <v>2</v>
      </c>
      <c r="AE275" s="617" t="s">
        <v>9</v>
      </c>
      <c r="AF275" s="631">
        <v>1340</v>
      </c>
      <c r="AG275" s="617" t="s">
        <v>3273</v>
      </c>
      <c r="AH275" s="620">
        <v>10</v>
      </c>
      <c r="AI275" s="617" t="s">
        <v>9</v>
      </c>
      <c r="AJ275" s="622">
        <v>500</v>
      </c>
      <c r="AK275" s="617" t="s">
        <v>3273</v>
      </c>
      <c r="AL275" s="624">
        <v>5</v>
      </c>
      <c r="AM275" s="617" t="s">
        <v>9</v>
      </c>
      <c r="AN275" s="626">
        <v>130</v>
      </c>
      <c r="AO275" s="617" t="s">
        <v>9</v>
      </c>
      <c r="AP275" s="618">
        <v>1</v>
      </c>
      <c r="AQ275" s="617" t="s">
        <v>9</v>
      </c>
      <c r="AR275" s="629">
        <v>2360</v>
      </c>
      <c r="AS275" s="643" t="s">
        <v>3277</v>
      </c>
      <c r="AT275" s="644" t="s">
        <v>3276</v>
      </c>
      <c r="AU275" s="617" t="s">
        <v>3275</v>
      </c>
      <c r="AV275" s="285">
        <v>1340</v>
      </c>
      <c r="AW275" s="304"/>
      <c r="AX275" s="286" t="s">
        <v>3274</v>
      </c>
      <c r="AY275" s="399"/>
      <c r="AZ275" s="394"/>
      <c r="BA275" s="394"/>
      <c r="BB275" s="628"/>
    </row>
    <row r="276" spans="1:54" s="302" customFormat="1" ht="24" customHeight="1">
      <c r="A276" s="648"/>
      <c r="B276" s="635"/>
      <c r="C276" s="640"/>
      <c r="D276" s="287" t="s">
        <v>3208</v>
      </c>
      <c r="E276" s="272"/>
      <c r="F276" s="288">
        <v>29130</v>
      </c>
      <c r="G276" s="289"/>
      <c r="H276" s="401" t="s">
        <v>3273</v>
      </c>
      <c r="I276" s="290">
        <v>270</v>
      </c>
      <c r="J276" s="291"/>
      <c r="K276" s="292" t="s">
        <v>8</v>
      </c>
      <c r="L276" s="617"/>
      <c r="M276" s="623"/>
      <c r="N276" s="617"/>
      <c r="O276" s="639"/>
      <c r="P276" s="401" t="s">
        <v>3273</v>
      </c>
      <c r="Q276" s="290">
        <v>6700</v>
      </c>
      <c r="R276" s="293">
        <v>60</v>
      </c>
      <c r="S276" s="294" t="s">
        <v>3273</v>
      </c>
      <c r="T276" s="295">
        <v>46900</v>
      </c>
      <c r="U276" s="282" t="s">
        <v>3273</v>
      </c>
      <c r="V276" s="296">
        <v>460</v>
      </c>
      <c r="W276" s="297" t="s">
        <v>3273</v>
      </c>
      <c r="X276" s="298">
        <v>40200</v>
      </c>
      <c r="Y276" s="297" t="s">
        <v>9</v>
      </c>
      <c r="Z276" s="296">
        <v>400</v>
      </c>
      <c r="AA276" s="617"/>
      <c r="AB276" s="642"/>
      <c r="AC276" s="617"/>
      <c r="AD276" s="647"/>
      <c r="AE276" s="617"/>
      <c r="AF276" s="632"/>
      <c r="AG276" s="617"/>
      <c r="AH276" s="621"/>
      <c r="AI276" s="617"/>
      <c r="AJ276" s="623"/>
      <c r="AK276" s="617"/>
      <c r="AL276" s="625"/>
      <c r="AM276" s="617"/>
      <c r="AN276" s="627"/>
      <c r="AO276" s="617"/>
      <c r="AP276" s="619"/>
      <c r="AQ276" s="617"/>
      <c r="AR276" s="630"/>
      <c r="AS276" s="643"/>
      <c r="AT276" s="645"/>
      <c r="AU276" s="617"/>
      <c r="AV276" s="299">
        <v>10</v>
      </c>
      <c r="AW276" s="304"/>
      <c r="AX276" s="300">
        <v>0.98</v>
      </c>
      <c r="AY276" s="399"/>
      <c r="AZ276" s="394"/>
      <c r="BA276" s="394"/>
      <c r="BB276" s="628"/>
    </row>
    <row r="277" spans="1:54" s="302" customFormat="1" ht="24" customHeight="1">
      <c r="A277" s="648"/>
      <c r="B277" s="634" t="s">
        <v>3278</v>
      </c>
      <c r="C277" s="636" t="s">
        <v>7</v>
      </c>
      <c r="D277" s="271" t="s">
        <v>3207</v>
      </c>
      <c r="E277" s="272"/>
      <c r="F277" s="273">
        <v>20800</v>
      </c>
      <c r="G277" s="274">
        <v>27500</v>
      </c>
      <c r="H277" s="401" t="s">
        <v>3273</v>
      </c>
      <c r="I277" s="275">
        <v>190</v>
      </c>
      <c r="J277" s="276">
        <v>250</v>
      </c>
      <c r="K277" s="277" t="s">
        <v>8</v>
      </c>
      <c r="L277" s="617" t="s">
        <v>3273</v>
      </c>
      <c r="M277" s="622">
        <v>280</v>
      </c>
      <c r="N277" s="617" t="s">
        <v>3273</v>
      </c>
      <c r="O277" s="638">
        <v>2</v>
      </c>
      <c r="P277" s="401" t="s">
        <v>3273</v>
      </c>
      <c r="Q277" s="278">
        <v>6700</v>
      </c>
      <c r="R277" s="279">
        <v>60</v>
      </c>
      <c r="S277" s="280"/>
      <c r="T277" s="281"/>
      <c r="U277" s="282"/>
      <c r="V277" s="283"/>
      <c r="W277" s="282"/>
      <c r="X277" s="281" t="s">
        <v>0</v>
      </c>
      <c r="Y277" s="282"/>
      <c r="Z277" s="284"/>
      <c r="AA277" s="633" t="s">
        <v>3273</v>
      </c>
      <c r="AB277" s="641">
        <v>260</v>
      </c>
      <c r="AC277" s="617" t="s">
        <v>3273</v>
      </c>
      <c r="AD277" s="646">
        <v>2</v>
      </c>
      <c r="AE277" s="617" t="s">
        <v>9</v>
      </c>
      <c r="AF277" s="631">
        <v>1210</v>
      </c>
      <c r="AG277" s="617" t="s">
        <v>3273</v>
      </c>
      <c r="AH277" s="620">
        <v>10</v>
      </c>
      <c r="AI277" s="617" t="s">
        <v>9</v>
      </c>
      <c r="AJ277" s="622">
        <v>500</v>
      </c>
      <c r="AK277" s="617" t="s">
        <v>3273</v>
      </c>
      <c r="AL277" s="624">
        <v>5</v>
      </c>
      <c r="AM277" s="617" t="s">
        <v>9</v>
      </c>
      <c r="AN277" s="626">
        <v>120</v>
      </c>
      <c r="AO277" s="617" t="s">
        <v>9</v>
      </c>
      <c r="AP277" s="618">
        <v>1</v>
      </c>
      <c r="AQ277" s="617" t="s">
        <v>9</v>
      </c>
      <c r="AR277" s="629">
        <v>2150</v>
      </c>
      <c r="AS277" s="643" t="s">
        <v>3277</v>
      </c>
      <c r="AT277" s="644" t="s">
        <v>3276</v>
      </c>
      <c r="AU277" s="617" t="s">
        <v>3275</v>
      </c>
      <c r="AV277" s="285">
        <v>1210</v>
      </c>
      <c r="AW277" s="304"/>
      <c r="AX277" s="286" t="s">
        <v>3274</v>
      </c>
      <c r="AY277" s="399"/>
      <c r="AZ277" s="394"/>
      <c r="BA277" s="394"/>
      <c r="BB277" s="628"/>
    </row>
    <row r="278" spans="1:54" s="302" customFormat="1" ht="24" customHeight="1">
      <c r="A278" s="648"/>
      <c r="B278" s="635"/>
      <c r="C278" s="637"/>
      <c r="D278" s="287" t="s">
        <v>3208</v>
      </c>
      <c r="E278" s="272"/>
      <c r="F278" s="288">
        <v>27500</v>
      </c>
      <c r="G278" s="289"/>
      <c r="H278" s="401" t="s">
        <v>3273</v>
      </c>
      <c r="I278" s="290">
        <v>250</v>
      </c>
      <c r="J278" s="291"/>
      <c r="K278" s="292" t="s">
        <v>8</v>
      </c>
      <c r="L278" s="617"/>
      <c r="M278" s="623"/>
      <c r="N278" s="617"/>
      <c r="O278" s="639"/>
      <c r="P278" s="401" t="s">
        <v>3273</v>
      </c>
      <c r="Q278" s="290">
        <v>6700</v>
      </c>
      <c r="R278" s="293">
        <v>60</v>
      </c>
      <c r="S278" s="294" t="s">
        <v>3273</v>
      </c>
      <c r="T278" s="295">
        <v>46900</v>
      </c>
      <c r="U278" s="282" t="s">
        <v>3273</v>
      </c>
      <c r="V278" s="296">
        <v>460</v>
      </c>
      <c r="W278" s="297" t="s">
        <v>3273</v>
      </c>
      <c r="X278" s="298">
        <v>40200</v>
      </c>
      <c r="Y278" s="297" t="s">
        <v>9</v>
      </c>
      <c r="Z278" s="296">
        <v>400</v>
      </c>
      <c r="AA278" s="617"/>
      <c r="AB278" s="642"/>
      <c r="AC278" s="617"/>
      <c r="AD278" s="647"/>
      <c r="AE278" s="617"/>
      <c r="AF278" s="632"/>
      <c r="AG278" s="617"/>
      <c r="AH278" s="621"/>
      <c r="AI278" s="617"/>
      <c r="AJ278" s="623"/>
      <c r="AK278" s="617"/>
      <c r="AL278" s="625"/>
      <c r="AM278" s="617"/>
      <c r="AN278" s="627"/>
      <c r="AO278" s="617"/>
      <c r="AP278" s="619"/>
      <c r="AQ278" s="617"/>
      <c r="AR278" s="630"/>
      <c r="AS278" s="643"/>
      <c r="AT278" s="645"/>
      <c r="AU278" s="617"/>
      <c r="AV278" s="299">
        <v>10</v>
      </c>
      <c r="AW278" s="304"/>
      <c r="AX278" s="303">
        <v>0.98</v>
      </c>
      <c r="AY278" s="399"/>
      <c r="AZ278" s="394"/>
      <c r="BA278" s="394"/>
      <c r="BB278" s="628"/>
    </row>
    <row r="279" spans="1:54" ht="13.5" customHeight="1"/>
  </sheetData>
  <sheetProtection algorithmName="SHA-512" hashValue="42x8OWvF4wviiwCSmCt1pkRv0oTGXEvOIzeEJ88Zo13+0oC37NArWyIFiFPX37vsB9AzAh8pwnzXBy1ra6RKUw==" saltValue="ICRcGI7btQIDdgnesJ5shA==" spinCount="100000" sheet="1" objects="1" scenarios="1" selectLockedCells="1" selectUnlockedCells="1"/>
  <autoFilter ref="A4:BB40"/>
  <mergeCells count="3791">
    <mergeCell ref="AS245:AS246"/>
    <mergeCell ref="AT245:AT246"/>
    <mergeCell ref="AS247:AS248"/>
    <mergeCell ref="AT247:AT248"/>
    <mergeCell ref="AS249:AS250"/>
    <mergeCell ref="AT249:AT250"/>
    <mergeCell ref="AS269:AS270"/>
    <mergeCell ref="AT269:AT270"/>
    <mergeCell ref="AS271:AS272"/>
    <mergeCell ref="AT271:AT272"/>
    <mergeCell ref="AS273:AS274"/>
    <mergeCell ref="AT273:AT274"/>
    <mergeCell ref="AT267:AT268"/>
    <mergeCell ref="AS257:AS258"/>
    <mergeCell ref="AT257:AT258"/>
    <mergeCell ref="AS259:AS260"/>
    <mergeCell ref="AT259:AT260"/>
    <mergeCell ref="AS261:AS262"/>
    <mergeCell ref="AS251:AS252"/>
    <mergeCell ref="AT251:AT252"/>
    <mergeCell ref="AS253:AS254"/>
    <mergeCell ref="AT253:AT254"/>
    <mergeCell ref="AT261:AT262"/>
    <mergeCell ref="AS263:AS264"/>
    <mergeCell ref="AT263:AT264"/>
    <mergeCell ref="AS267:AS268"/>
    <mergeCell ref="AS275:AS276"/>
    <mergeCell ref="AT275:AT276"/>
    <mergeCell ref="AS277:AS278"/>
    <mergeCell ref="AT277:AT278"/>
    <mergeCell ref="AS211:AS212"/>
    <mergeCell ref="AT211:AT212"/>
    <mergeCell ref="AS201:AS202"/>
    <mergeCell ref="AT201:AT202"/>
    <mergeCell ref="AS203:AS204"/>
    <mergeCell ref="AT203:AT204"/>
    <mergeCell ref="AS205:AS206"/>
    <mergeCell ref="AT205:AT206"/>
    <mergeCell ref="AS237:AS238"/>
    <mergeCell ref="AT237:AT238"/>
    <mergeCell ref="AS239:AS240"/>
    <mergeCell ref="AT239:AT240"/>
    <mergeCell ref="AS241:AS242"/>
    <mergeCell ref="AT241:AT242"/>
    <mergeCell ref="AS231:AS232"/>
    <mergeCell ref="AT231:AT232"/>
    <mergeCell ref="AS233:AS234"/>
    <mergeCell ref="AT233:AT234"/>
    <mergeCell ref="AS235:AS236"/>
    <mergeCell ref="AT235:AT236"/>
    <mergeCell ref="AS225:AS226"/>
    <mergeCell ref="AT225:AT226"/>
    <mergeCell ref="AS227:AS228"/>
    <mergeCell ref="AT227:AT228"/>
    <mergeCell ref="AS229:AS230"/>
    <mergeCell ref="AT229:AT230"/>
    <mergeCell ref="AS255:AS256"/>
    <mergeCell ref="AT255:AT256"/>
    <mergeCell ref="AT173:AT174"/>
    <mergeCell ref="AS175:AS176"/>
    <mergeCell ref="AT175:AT176"/>
    <mergeCell ref="AS165:AS166"/>
    <mergeCell ref="AT165:AT166"/>
    <mergeCell ref="AS167:AS168"/>
    <mergeCell ref="AT167:AT168"/>
    <mergeCell ref="AS169:AS170"/>
    <mergeCell ref="AT169:AT170"/>
    <mergeCell ref="AS195:AS196"/>
    <mergeCell ref="AT195:AT196"/>
    <mergeCell ref="AS197:AS198"/>
    <mergeCell ref="AT197:AT198"/>
    <mergeCell ref="AS199:AS200"/>
    <mergeCell ref="AT199:AT200"/>
    <mergeCell ref="AS189:AS190"/>
    <mergeCell ref="AT189:AT190"/>
    <mergeCell ref="AS191:AS192"/>
    <mergeCell ref="AT191:AT192"/>
    <mergeCell ref="AS193:AS194"/>
    <mergeCell ref="AT193:AT194"/>
    <mergeCell ref="AS183:AS184"/>
    <mergeCell ref="AT183:AT184"/>
    <mergeCell ref="AS185:AS186"/>
    <mergeCell ref="AT185:AT186"/>
    <mergeCell ref="AS187:AS188"/>
    <mergeCell ref="AT187:AT188"/>
    <mergeCell ref="AS139:AS140"/>
    <mergeCell ref="AT139:AT140"/>
    <mergeCell ref="AS129:AS130"/>
    <mergeCell ref="AT129:AT130"/>
    <mergeCell ref="AS131:AS132"/>
    <mergeCell ref="AT131:AT132"/>
    <mergeCell ref="AS133:AS134"/>
    <mergeCell ref="AT133:AT134"/>
    <mergeCell ref="AS159:AS160"/>
    <mergeCell ref="AT159:AT160"/>
    <mergeCell ref="AS161:AS162"/>
    <mergeCell ref="AT161:AT162"/>
    <mergeCell ref="AS163:AS164"/>
    <mergeCell ref="AT163:AT164"/>
    <mergeCell ref="AS153:AS154"/>
    <mergeCell ref="AT153:AT154"/>
    <mergeCell ref="AS155:AS156"/>
    <mergeCell ref="AT155:AT156"/>
    <mergeCell ref="AS157:AS158"/>
    <mergeCell ref="AT157:AT158"/>
    <mergeCell ref="AS147:AS148"/>
    <mergeCell ref="AT147:AT148"/>
    <mergeCell ref="AS149:AS150"/>
    <mergeCell ref="AT149:AT150"/>
    <mergeCell ref="AS151:AS152"/>
    <mergeCell ref="AT151:AT152"/>
    <mergeCell ref="AS125:AS126"/>
    <mergeCell ref="AT125:AT126"/>
    <mergeCell ref="AS127:AS128"/>
    <mergeCell ref="AT127:AT128"/>
    <mergeCell ref="AS107:AS108"/>
    <mergeCell ref="AT107:AT108"/>
    <mergeCell ref="AS109:AS110"/>
    <mergeCell ref="AT109:AT110"/>
    <mergeCell ref="AS111:AS112"/>
    <mergeCell ref="AT111:AT112"/>
    <mergeCell ref="AS101:AS102"/>
    <mergeCell ref="AT101:AT102"/>
    <mergeCell ref="AS103:AS104"/>
    <mergeCell ref="AT103:AT104"/>
    <mergeCell ref="AS105:AS106"/>
    <mergeCell ref="AT105:AT106"/>
    <mergeCell ref="AS137:AS138"/>
    <mergeCell ref="AT137:AT138"/>
    <mergeCell ref="AS79:AS80"/>
    <mergeCell ref="AT79:AT80"/>
    <mergeCell ref="AS81:AS82"/>
    <mergeCell ref="AT81:AT82"/>
    <mergeCell ref="AS45:AS46"/>
    <mergeCell ref="AT45:AT46"/>
    <mergeCell ref="AS47:AS48"/>
    <mergeCell ref="AT47:AT48"/>
    <mergeCell ref="AS49:AS50"/>
    <mergeCell ref="AT49:AT50"/>
    <mergeCell ref="AS73:AS74"/>
    <mergeCell ref="AT73:AT74"/>
    <mergeCell ref="AS75:AS76"/>
    <mergeCell ref="AT75:AT76"/>
    <mergeCell ref="AS77:AS78"/>
    <mergeCell ref="AT77:AT78"/>
    <mergeCell ref="AT65:AT66"/>
    <mergeCell ref="AS67:AS68"/>
    <mergeCell ref="AT67:AT68"/>
    <mergeCell ref="AS69:AS70"/>
    <mergeCell ref="AT69:AT70"/>
    <mergeCell ref="AS71:AS72"/>
    <mergeCell ref="AT71:AT72"/>
    <mergeCell ref="AE271:AE272"/>
    <mergeCell ref="AE273:AE274"/>
    <mergeCell ref="AE275:AE276"/>
    <mergeCell ref="AE277:AE278"/>
    <mergeCell ref="AE233:AE234"/>
    <mergeCell ref="AE235:AE236"/>
    <mergeCell ref="AE237:AE238"/>
    <mergeCell ref="AE239:AE240"/>
    <mergeCell ref="AE241:AE242"/>
    <mergeCell ref="AT29:AT30"/>
    <mergeCell ref="AT31:AT32"/>
    <mergeCell ref="AT33:AT34"/>
    <mergeCell ref="AT35:AT36"/>
    <mergeCell ref="AT37:AT38"/>
    <mergeCell ref="AT39:AT40"/>
    <mergeCell ref="AS31:AS32"/>
    <mergeCell ref="AS33:AS34"/>
    <mergeCell ref="AS35:AS36"/>
    <mergeCell ref="AS37:AS38"/>
    <mergeCell ref="AS39:AS40"/>
    <mergeCell ref="AS29:AS30"/>
    <mergeCell ref="AS57:AS58"/>
    <mergeCell ref="AT57:AT58"/>
    <mergeCell ref="AS59:AS60"/>
    <mergeCell ref="AT59:AT60"/>
    <mergeCell ref="AS61:AS62"/>
    <mergeCell ref="AT61:AT62"/>
    <mergeCell ref="AS51:AS52"/>
    <mergeCell ref="AT51:AT52"/>
    <mergeCell ref="AS53:AS54"/>
    <mergeCell ref="AT53:AT54"/>
    <mergeCell ref="AS55:AS56"/>
    <mergeCell ref="AE205:AE206"/>
    <mergeCell ref="AE207:AE208"/>
    <mergeCell ref="AE209:AE210"/>
    <mergeCell ref="AE211:AE212"/>
    <mergeCell ref="AE183:AE184"/>
    <mergeCell ref="AE185:AE186"/>
    <mergeCell ref="AE193:AE194"/>
    <mergeCell ref="AE195:AE196"/>
    <mergeCell ref="AE197:AE198"/>
    <mergeCell ref="AE199:AE200"/>
    <mergeCell ref="AE181:AE182"/>
    <mergeCell ref="AE245:AE246"/>
    <mergeCell ref="AE247:AE248"/>
    <mergeCell ref="AE249:AE250"/>
    <mergeCell ref="AE251:AE252"/>
    <mergeCell ref="AE253:AE254"/>
    <mergeCell ref="AE269:AE270"/>
    <mergeCell ref="AE231:AE232"/>
    <mergeCell ref="AE263:AE264"/>
    <mergeCell ref="AE137:AE138"/>
    <mergeCell ref="AE139:AE140"/>
    <mergeCell ref="AE141:AE142"/>
    <mergeCell ref="AE143:AE144"/>
    <mergeCell ref="AE145:AE146"/>
    <mergeCell ref="AE79:AE80"/>
    <mergeCell ref="AE81:AE82"/>
    <mergeCell ref="AE83:AE84"/>
    <mergeCell ref="AE85:AE86"/>
    <mergeCell ref="AE87:AE88"/>
    <mergeCell ref="AE125:AE126"/>
    <mergeCell ref="AE127:AE128"/>
    <mergeCell ref="AE129:AE130"/>
    <mergeCell ref="AE131:AE132"/>
    <mergeCell ref="AE133:AE134"/>
    <mergeCell ref="AE135:AE136"/>
    <mergeCell ref="AE113:AE114"/>
    <mergeCell ref="AE115:AE116"/>
    <mergeCell ref="AE117:AE118"/>
    <mergeCell ref="AE119:AE120"/>
    <mergeCell ref="AE121:AE122"/>
    <mergeCell ref="AE123:AE124"/>
    <mergeCell ref="AE59:AE60"/>
    <mergeCell ref="AE61:AE62"/>
    <mergeCell ref="AE63:AE64"/>
    <mergeCell ref="AE65:AE66"/>
    <mergeCell ref="AE67:AE68"/>
    <mergeCell ref="AE45:AE46"/>
    <mergeCell ref="AE47:AE48"/>
    <mergeCell ref="AE49:AE50"/>
    <mergeCell ref="AE51:AE52"/>
    <mergeCell ref="AE53:AE54"/>
    <mergeCell ref="AE55:AE56"/>
    <mergeCell ref="AE101:AE102"/>
    <mergeCell ref="AE103:AE104"/>
    <mergeCell ref="AE105:AE106"/>
    <mergeCell ref="AE107:AE108"/>
    <mergeCell ref="AE109:AE110"/>
    <mergeCell ref="AE111:AE112"/>
    <mergeCell ref="AE89:AE90"/>
    <mergeCell ref="AE91:AE92"/>
    <mergeCell ref="AE93:AE94"/>
    <mergeCell ref="AE95:AE96"/>
    <mergeCell ref="AE97:AE98"/>
    <mergeCell ref="AE99:AE100"/>
    <mergeCell ref="AE27:AE28"/>
    <mergeCell ref="AE29:AE30"/>
    <mergeCell ref="AE31:AE32"/>
    <mergeCell ref="AB277:AB278"/>
    <mergeCell ref="AC277:AC278"/>
    <mergeCell ref="AD277:AD278"/>
    <mergeCell ref="AE7:AE8"/>
    <mergeCell ref="AE9:AE10"/>
    <mergeCell ref="AE11:AE12"/>
    <mergeCell ref="AE13:AE14"/>
    <mergeCell ref="AE15:AE16"/>
    <mergeCell ref="AE17:AE18"/>
    <mergeCell ref="AE19:AE20"/>
    <mergeCell ref="AC271:AC272"/>
    <mergeCell ref="AD271:AD272"/>
    <mergeCell ref="AB273:AB274"/>
    <mergeCell ref="AC273:AC274"/>
    <mergeCell ref="AD273:AD274"/>
    <mergeCell ref="AB275:AB276"/>
    <mergeCell ref="AC275:AC276"/>
    <mergeCell ref="AD275:AD276"/>
    <mergeCell ref="AE69:AE70"/>
    <mergeCell ref="AE71:AE72"/>
    <mergeCell ref="AE73:AE74"/>
    <mergeCell ref="AE75:AE76"/>
    <mergeCell ref="AE77:AE78"/>
    <mergeCell ref="AB269:AB270"/>
    <mergeCell ref="AC269:AC270"/>
    <mergeCell ref="AD269:AD270"/>
    <mergeCell ref="AB259:AB260"/>
    <mergeCell ref="AC259:AC260"/>
    <mergeCell ref="AE57:AE58"/>
    <mergeCell ref="AB245:AB246"/>
    <mergeCell ref="AC245:AC246"/>
    <mergeCell ref="AD245:AD246"/>
    <mergeCell ref="AB219:AB220"/>
    <mergeCell ref="AC219:AC220"/>
    <mergeCell ref="AD219:AD220"/>
    <mergeCell ref="AB225:AB226"/>
    <mergeCell ref="AC225:AC226"/>
    <mergeCell ref="AD225:AD226"/>
    <mergeCell ref="AB227:AB228"/>
    <mergeCell ref="AB241:AB242"/>
    <mergeCell ref="AC241:AC242"/>
    <mergeCell ref="AD241:AD242"/>
    <mergeCell ref="AB243:AB244"/>
    <mergeCell ref="AC243:AC244"/>
    <mergeCell ref="AD243:AD244"/>
    <mergeCell ref="AD235:AD236"/>
    <mergeCell ref="AB237:AB238"/>
    <mergeCell ref="AC237:AC238"/>
    <mergeCell ref="AD237:AD238"/>
    <mergeCell ref="AB239:AB240"/>
    <mergeCell ref="AC239:AC240"/>
    <mergeCell ref="AD239:AD240"/>
    <mergeCell ref="AB205:AB206"/>
    <mergeCell ref="AC205:AC206"/>
    <mergeCell ref="AD205:AD206"/>
    <mergeCell ref="AB177:AB178"/>
    <mergeCell ref="AC177:AC178"/>
    <mergeCell ref="AD177:AD178"/>
    <mergeCell ref="AB179:AB180"/>
    <mergeCell ref="AC179:AC180"/>
    <mergeCell ref="AD179:AD180"/>
    <mergeCell ref="AB181:AB182"/>
    <mergeCell ref="AD199:AD200"/>
    <mergeCell ref="AB201:AB202"/>
    <mergeCell ref="AC201:AC202"/>
    <mergeCell ref="AD201:AD202"/>
    <mergeCell ref="AB203:AB204"/>
    <mergeCell ref="AC203:AC204"/>
    <mergeCell ref="AD203:AD204"/>
    <mergeCell ref="AB189:AB190"/>
    <mergeCell ref="AC189:AC190"/>
    <mergeCell ref="AD189:AD190"/>
    <mergeCell ref="AC197:AC198"/>
    <mergeCell ref="AD197:AD198"/>
    <mergeCell ref="AB199:AB200"/>
    <mergeCell ref="AC199:AC200"/>
    <mergeCell ref="AC137:AC138"/>
    <mergeCell ref="AD137:AD138"/>
    <mergeCell ref="AB139:AB140"/>
    <mergeCell ref="AC139:AC140"/>
    <mergeCell ref="AD139:AD140"/>
    <mergeCell ref="AB141:AB142"/>
    <mergeCell ref="AC141:AC142"/>
    <mergeCell ref="AD141:AD142"/>
    <mergeCell ref="AB159:AB160"/>
    <mergeCell ref="AC159:AC160"/>
    <mergeCell ref="AD159:AD160"/>
    <mergeCell ref="AB133:AB134"/>
    <mergeCell ref="AC133:AC134"/>
    <mergeCell ref="AD133:AD134"/>
    <mergeCell ref="AB135:AB136"/>
    <mergeCell ref="AC135:AC136"/>
    <mergeCell ref="AD135:AD136"/>
    <mergeCell ref="AB137:AB138"/>
    <mergeCell ref="AB155:AB156"/>
    <mergeCell ref="AC155:AC156"/>
    <mergeCell ref="AD155:AD156"/>
    <mergeCell ref="AB157:AB158"/>
    <mergeCell ref="AC157:AC158"/>
    <mergeCell ref="AD157:AD158"/>
    <mergeCell ref="AC149:AC150"/>
    <mergeCell ref="AD149:AD150"/>
    <mergeCell ref="AB151:AB152"/>
    <mergeCell ref="AC151:AC152"/>
    <mergeCell ref="AD151:AD152"/>
    <mergeCell ref="AB153:AB154"/>
    <mergeCell ref="AC153:AC154"/>
    <mergeCell ref="AD153:AD154"/>
    <mergeCell ref="AC109:AC110"/>
    <mergeCell ref="AD109:AD110"/>
    <mergeCell ref="AB111:AB112"/>
    <mergeCell ref="AC111:AC112"/>
    <mergeCell ref="AD111:AD112"/>
    <mergeCell ref="AB113:AB114"/>
    <mergeCell ref="AC113:AC114"/>
    <mergeCell ref="AD113:AD114"/>
    <mergeCell ref="AB131:AB132"/>
    <mergeCell ref="AC131:AC132"/>
    <mergeCell ref="AD131:AD132"/>
    <mergeCell ref="AB105:AB106"/>
    <mergeCell ref="AC105:AC106"/>
    <mergeCell ref="AD105:AD106"/>
    <mergeCell ref="AB107:AB108"/>
    <mergeCell ref="AC107:AC108"/>
    <mergeCell ref="AD107:AD108"/>
    <mergeCell ref="AB109:AB110"/>
    <mergeCell ref="AC121:AC122"/>
    <mergeCell ref="AD121:AD122"/>
    <mergeCell ref="AB123:AB124"/>
    <mergeCell ref="AC123:AC124"/>
    <mergeCell ref="AD123:AD124"/>
    <mergeCell ref="AC129:AC130"/>
    <mergeCell ref="AD129:AD130"/>
    <mergeCell ref="AB129:AB130"/>
    <mergeCell ref="AB117:AB118"/>
    <mergeCell ref="AC117:AC118"/>
    <mergeCell ref="AD117:AD118"/>
    <mergeCell ref="AB119:AB120"/>
    <mergeCell ref="AC119:AC120"/>
    <mergeCell ref="AD119:AD120"/>
    <mergeCell ref="AB103:AB104"/>
    <mergeCell ref="AC103:AC104"/>
    <mergeCell ref="AD103:AD104"/>
    <mergeCell ref="AB79:AB80"/>
    <mergeCell ref="AC79:AC80"/>
    <mergeCell ref="AD79:AD80"/>
    <mergeCell ref="AB81:AB82"/>
    <mergeCell ref="AC81:AC82"/>
    <mergeCell ref="AD81:AD82"/>
    <mergeCell ref="AB83:AB84"/>
    <mergeCell ref="AD97:AD98"/>
    <mergeCell ref="AB99:AB100"/>
    <mergeCell ref="AC99:AC100"/>
    <mergeCell ref="AD99:AD100"/>
    <mergeCell ref="AB101:AB102"/>
    <mergeCell ref="AC101:AC102"/>
    <mergeCell ref="AD101:AD102"/>
    <mergeCell ref="AC93:AC94"/>
    <mergeCell ref="AD93:AD94"/>
    <mergeCell ref="AB95:AB96"/>
    <mergeCell ref="AC95:AC96"/>
    <mergeCell ref="AD95:AD96"/>
    <mergeCell ref="AB97:AB98"/>
    <mergeCell ref="AC97:AC98"/>
    <mergeCell ref="AB59:AB60"/>
    <mergeCell ref="AC59:AC60"/>
    <mergeCell ref="AD59:AD60"/>
    <mergeCell ref="AB61:AB62"/>
    <mergeCell ref="AC61:AC62"/>
    <mergeCell ref="AD61:AD62"/>
    <mergeCell ref="AB89:AB90"/>
    <mergeCell ref="AC89:AC90"/>
    <mergeCell ref="AD89:AD90"/>
    <mergeCell ref="AB91:AB92"/>
    <mergeCell ref="AC91:AC92"/>
    <mergeCell ref="AD91:AD92"/>
    <mergeCell ref="AC83:AC84"/>
    <mergeCell ref="AD83:AD84"/>
    <mergeCell ref="AB85:AB86"/>
    <mergeCell ref="AC85:AC86"/>
    <mergeCell ref="AD85:AD86"/>
    <mergeCell ref="AD87:AD88"/>
    <mergeCell ref="AB27:AB28"/>
    <mergeCell ref="AC27:AC28"/>
    <mergeCell ref="AD27:AD28"/>
    <mergeCell ref="AB55:AB56"/>
    <mergeCell ref="AC55:AC56"/>
    <mergeCell ref="AD55:AD56"/>
    <mergeCell ref="AB57:AB58"/>
    <mergeCell ref="AC57:AC58"/>
    <mergeCell ref="AD57:AD58"/>
    <mergeCell ref="AB51:AB52"/>
    <mergeCell ref="AC51:AC52"/>
    <mergeCell ref="AD51:AD52"/>
    <mergeCell ref="AB53:AB54"/>
    <mergeCell ref="AC53:AC54"/>
    <mergeCell ref="AD53:AD54"/>
    <mergeCell ref="AC45:AC46"/>
    <mergeCell ref="AD45:AD46"/>
    <mergeCell ref="AC47:AC48"/>
    <mergeCell ref="AD47:AD48"/>
    <mergeCell ref="AB49:AB50"/>
    <mergeCell ref="AC49:AC50"/>
    <mergeCell ref="AD49:AD50"/>
    <mergeCell ref="AB45:AB46"/>
    <mergeCell ref="A1:A4"/>
    <mergeCell ref="B1:B4"/>
    <mergeCell ref="C1:C4"/>
    <mergeCell ref="D1:D4"/>
    <mergeCell ref="F1:G3"/>
    <mergeCell ref="I1:K2"/>
    <mergeCell ref="M1:O2"/>
    <mergeCell ref="Q1:R2"/>
    <mergeCell ref="AD13:AD14"/>
    <mergeCell ref="AB15:AB16"/>
    <mergeCell ref="AC15:AC16"/>
    <mergeCell ref="AD15:AD16"/>
    <mergeCell ref="O15:O16"/>
    <mergeCell ref="BB1:BB4"/>
    <mergeCell ref="AY2:AY3"/>
    <mergeCell ref="X1:Z2"/>
    <mergeCell ref="AF1:AH2"/>
    <mergeCell ref="AJ1:AL2"/>
    <mergeCell ref="M13:M14"/>
    <mergeCell ref="N13:N14"/>
    <mergeCell ref="O13:O14"/>
    <mergeCell ref="AC9:AC10"/>
    <mergeCell ref="AD9:AD10"/>
    <mergeCell ref="AB11:AB12"/>
    <mergeCell ref="AC11:AC12"/>
    <mergeCell ref="AD11:AD12"/>
    <mergeCell ref="AB13:AB14"/>
    <mergeCell ref="AC13:AC14"/>
    <mergeCell ref="AG13:AG14"/>
    <mergeCell ref="AH13:AH14"/>
    <mergeCell ref="AJ13:AJ14"/>
    <mergeCell ref="AK13:AK14"/>
    <mergeCell ref="F5:G5"/>
    <mergeCell ref="I5:K5"/>
    <mergeCell ref="M5:O5"/>
    <mergeCell ref="Q5:R5"/>
    <mergeCell ref="T5:V5"/>
    <mergeCell ref="T1:V2"/>
    <mergeCell ref="AP3:AP4"/>
    <mergeCell ref="AV1:AV2"/>
    <mergeCell ref="AX1:AX2"/>
    <mergeCell ref="AZ1:BA4"/>
    <mergeCell ref="M23:M24"/>
    <mergeCell ref="N23:N24"/>
    <mergeCell ref="O23:O24"/>
    <mergeCell ref="AA23:AA24"/>
    <mergeCell ref="AF23:AF24"/>
    <mergeCell ref="AN1:AP2"/>
    <mergeCell ref="AR1:AR2"/>
    <mergeCell ref="AL13:AL14"/>
    <mergeCell ref="AK19:AK20"/>
    <mergeCell ref="AL19:AL20"/>
    <mergeCell ref="AE21:AE22"/>
    <mergeCell ref="AE23:AE24"/>
    <mergeCell ref="AT17:AT18"/>
    <mergeCell ref="AT19:AT20"/>
    <mergeCell ref="AT21:AT22"/>
    <mergeCell ref="AT23:AT24"/>
    <mergeCell ref="AT7:AT8"/>
    <mergeCell ref="AT9:AT10"/>
    <mergeCell ref="AT11:AT12"/>
    <mergeCell ref="AT13:AT14"/>
    <mergeCell ref="AT15:AT16"/>
    <mergeCell ref="AS19:AS20"/>
    <mergeCell ref="O3:O4"/>
    <mergeCell ref="R3:R4"/>
    <mergeCell ref="V3:V4"/>
    <mergeCell ref="Z3:Z4"/>
    <mergeCell ref="AH3:AH4"/>
    <mergeCell ref="AL3:AL4"/>
    <mergeCell ref="AM11:AM12"/>
    <mergeCell ref="O7:O8"/>
    <mergeCell ref="AD19:AD20"/>
    <mergeCell ref="AB21:AB22"/>
    <mergeCell ref="AC21:AC22"/>
    <mergeCell ref="AD21:AD22"/>
    <mergeCell ref="AB23:AB24"/>
    <mergeCell ref="AC23:AC24"/>
    <mergeCell ref="X5:Z5"/>
    <mergeCell ref="AF5:AH5"/>
    <mergeCell ref="AJ5:AL5"/>
    <mergeCell ref="AI23:AI24"/>
    <mergeCell ref="AB17:AB18"/>
    <mergeCell ref="AC17:AC18"/>
    <mergeCell ref="AD17:AD18"/>
    <mergeCell ref="AB19:AB20"/>
    <mergeCell ref="AC19:AC20"/>
    <mergeCell ref="AK21:AK22"/>
    <mergeCell ref="AL21:AL22"/>
    <mergeCell ref="AI13:AI14"/>
    <mergeCell ref="AI19:AI20"/>
    <mergeCell ref="AI21:AI22"/>
    <mergeCell ref="AF15:AF16"/>
    <mergeCell ref="AG15:AG16"/>
    <mergeCell ref="AH15:AH16"/>
    <mergeCell ref="AJ15:AJ16"/>
    <mergeCell ref="AT1:AT4"/>
    <mergeCell ref="AB1:AD2"/>
    <mergeCell ref="AD3:AD4"/>
    <mergeCell ref="AB5:AD5"/>
    <mergeCell ref="AB7:AB8"/>
    <mergeCell ref="AU9:AU10"/>
    <mergeCell ref="AU11:AU12"/>
    <mergeCell ref="AI7:AI8"/>
    <mergeCell ref="AI9:AI10"/>
    <mergeCell ref="AI11:AI12"/>
    <mergeCell ref="AQ7:AQ8"/>
    <mergeCell ref="AQ9:AQ10"/>
    <mergeCell ref="AQ11:AQ12"/>
    <mergeCell ref="AM7:AM8"/>
    <mergeCell ref="AM9:AM10"/>
    <mergeCell ref="AF13:AF14"/>
    <mergeCell ref="AN5:AP5"/>
    <mergeCell ref="AS7:AS8"/>
    <mergeCell ref="AS9:AS10"/>
    <mergeCell ref="AS11:AS12"/>
    <mergeCell ref="AS13:AS14"/>
    <mergeCell ref="AH9:AH10"/>
    <mergeCell ref="AR7:AR8"/>
    <mergeCell ref="AJ9:AJ10"/>
    <mergeCell ref="AK9:AK10"/>
    <mergeCell ref="AL9:AL10"/>
    <mergeCell ref="AN9:AN10"/>
    <mergeCell ref="AC7:AC8"/>
    <mergeCell ref="AD7:AD8"/>
    <mergeCell ref="AB9:AB10"/>
    <mergeCell ref="AG11:AG12"/>
    <mergeCell ref="A7:A40"/>
    <mergeCell ref="B7:B8"/>
    <mergeCell ref="C7:C8"/>
    <mergeCell ref="L7:L8"/>
    <mergeCell ref="M7:M8"/>
    <mergeCell ref="N7:N8"/>
    <mergeCell ref="B9:B10"/>
    <mergeCell ref="AA7:AA8"/>
    <mergeCell ref="AF7:AF8"/>
    <mergeCell ref="AG7:AG8"/>
    <mergeCell ref="AH7:AH8"/>
    <mergeCell ref="AH11:AH12"/>
    <mergeCell ref="L23:L24"/>
    <mergeCell ref="AB33:AB34"/>
    <mergeCell ref="AC33:AC34"/>
    <mergeCell ref="AD33:AD34"/>
    <mergeCell ref="AB35:AB36"/>
    <mergeCell ref="AC35:AC36"/>
    <mergeCell ref="AD35:AD36"/>
    <mergeCell ref="AB29:AB30"/>
    <mergeCell ref="AC29:AC30"/>
    <mergeCell ref="AD29:AD30"/>
    <mergeCell ref="AB31:AB32"/>
    <mergeCell ref="B13:B14"/>
    <mergeCell ref="C13:C14"/>
    <mergeCell ref="L13:L14"/>
    <mergeCell ref="M15:M16"/>
    <mergeCell ref="N15:N16"/>
    <mergeCell ref="AA13:AA14"/>
    <mergeCell ref="AA15:AA16"/>
    <mergeCell ref="AA11:AA12"/>
    <mergeCell ref="AF11:AF12"/>
    <mergeCell ref="BB11:BB14"/>
    <mergeCell ref="AJ11:AJ12"/>
    <mergeCell ref="AK11:AK12"/>
    <mergeCell ref="AL11:AL12"/>
    <mergeCell ref="AN11:AN12"/>
    <mergeCell ref="AO11:AO12"/>
    <mergeCell ref="AP11:AP12"/>
    <mergeCell ref="BB7:BB10"/>
    <mergeCell ref="AR9:AR10"/>
    <mergeCell ref="AJ7:AJ8"/>
    <mergeCell ref="AK7:AK8"/>
    <mergeCell ref="AL7:AL8"/>
    <mergeCell ref="AN7:AN8"/>
    <mergeCell ref="AO7:AO8"/>
    <mergeCell ref="AP7:AP8"/>
    <mergeCell ref="AR11:AR12"/>
    <mergeCell ref="AU7:AU8"/>
    <mergeCell ref="AU13:AU14"/>
    <mergeCell ref="AO9:AO10"/>
    <mergeCell ref="AP9:AP10"/>
    <mergeCell ref="AP13:AP14"/>
    <mergeCell ref="AR13:AR14"/>
    <mergeCell ref="AN13:AN14"/>
    <mergeCell ref="AO13:AO14"/>
    <mergeCell ref="AQ13:AQ14"/>
    <mergeCell ref="N9:N10"/>
    <mergeCell ref="O9:O10"/>
    <mergeCell ref="AA9:AA10"/>
    <mergeCell ref="AF9:AF10"/>
    <mergeCell ref="B11:B12"/>
    <mergeCell ref="C11:C12"/>
    <mergeCell ref="L11:L12"/>
    <mergeCell ref="M11:M12"/>
    <mergeCell ref="N11:N12"/>
    <mergeCell ref="O11:O12"/>
    <mergeCell ref="C9:C10"/>
    <mergeCell ref="L9:L10"/>
    <mergeCell ref="M9:M10"/>
    <mergeCell ref="AG9:AG10"/>
    <mergeCell ref="B15:B16"/>
    <mergeCell ref="C15:C16"/>
    <mergeCell ref="L15:L16"/>
    <mergeCell ref="BB15:BB18"/>
    <mergeCell ref="B17:B18"/>
    <mergeCell ref="C17:C18"/>
    <mergeCell ref="L17:L18"/>
    <mergeCell ref="M17:M18"/>
    <mergeCell ref="N17:N18"/>
    <mergeCell ref="O17:O18"/>
    <mergeCell ref="AL15:AL16"/>
    <mergeCell ref="AN15:AN16"/>
    <mergeCell ref="AO15:AO16"/>
    <mergeCell ref="AA17:AA18"/>
    <mergeCell ref="AF17:AF18"/>
    <mergeCell ref="AG17:AG18"/>
    <mergeCell ref="AH17:AH18"/>
    <mergeCell ref="AJ17:AJ18"/>
    <mergeCell ref="AK17:AK18"/>
    <mergeCell ref="AI17:AI18"/>
    <mergeCell ref="AU17:AU18"/>
    <mergeCell ref="AS15:AS16"/>
    <mergeCell ref="AS17:AS18"/>
    <mergeCell ref="AL17:AL18"/>
    <mergeCell ref="AN17:AN18"/>
    <mergeCell ref="AO17:AO18"/>
    <mergeCell ref="AP17:AP18"/>
    <mergeCell ref="AR17:AR18"/>
    <mergeCell ref="AP15:AP16"/>
    <mergeCell ref="AR15:AR16"/>
    <mergeCell ref="AU15:AU16"/>
    <mergeCell ref="AK15:AK16"/>
    <mergeCell ref="AI15:AI16"/>
    <mergeCell ref="B19:B20"/>
    <mergeCell ref="C19:C20"/>
    <mergeCell ref="L19:L20"/>
    <mergeCell ref="M19:M20"/>
    <mergeCell ref="N19:N20"/>
    <mergeCell ref="O19:O20"/>
    <mergeCell ref="AA21:AA22"/>
    <mergeCell ref="AN19:AN20"/>
    <mergeCell ref="AO19:AO20"/>
    <mergeCell ref="AP19:AP20"/>
    <mergeCell ref="AR19:AR20"/>
    <mergeCell ref="AU19:AU20"/>
    <mergeCell ref="AF19:AF20"/>
    <mergeCell ref="AG19:AG20"/>
    <mergeCell ref="AH19:AH20"/>
    <mergeCell ref="AJ19:AJ20"/>
    <mergeCell ref="B21:B22"/>
    <mergeCell ref="C21:C22"/>
    <mergeCell ref="L21:L22"/>
    <mergeCell ref="M21:M22"/>
    <mergeCell ref="N21:N22"/>
    <mergeCell ref="O21:O22"/>
    <mergeCell ref="AS21:AS22"/>
    <mergeCell ref="AG25:AG26"/>
    <mergeCell ref="AH25:AH26"/>
    <mergeCell ref="AJ25:AJ26"/>
    <mergeCell ref="AK25:AK26"/>
    <mergeCell ref="AL25:AL26"/>
    <mergeCell ref="AN25:AN26"/>
    <mergeCell ref="AM25:AM26"/>
    <mergeCell ref="AA19:AA20"/>
    <mergeCell ref="AN21:AN22"/>
    <mergeCell ref="AO21:AO22"/>
    <mergeCell ref="AP21:AP22"/>
    <mergeCell ref="AR21:AR22"/>
    <mergeCell ref="AU21:AU22"/>
    <mergeCell ref="AF21:AF22"/>
    <mergeCell ref="AG21:AG22"/>
    <mergeCell ref="AH21:AH22"/>
    <mergeCell ref="AJ21:AJ22"/>
    <mergeCell ref="AB25:AB26"/>
    <mergeCell ref="AC25:AC26"/>
    <mergeCell ref="AD25:AD26"/>
    <mergeCell ref="AE25:AE26"/>
    <mergeCell ref="AT25:AT26"/>
    <mergeCell ref="AS23:AS24"/>
    <mergeCell ref="AS25:AS26"/>
    <mergeCell ref="B23:B24"/>
    <mergeCell ref="C23:C24"/>
    <mergeCell ref="AI25:AI26"/>
    <mergeCell ref="AD23:AD24"/>
    <mergeCell ref="BB27:BB30"/>
    <mergeCell ref="B29:B30"/>
    <mergeCell ref="C29:C30"/>
    <mergeCell ref="L29:L30"/>
    <mergeCell ref="M29:M30"/>
    <mergeCell ref="N29:N30"/>
    <mergeCell ref="AP23:AP24"/>
    <mergeCell ref="AR23:AR24"/>
    <mergeCell ref="AU23:AU24"/>
    <mergeCell ref="AG23:AG24"/>
    <mergeCell ref="AH23:AH24"/>
    <mergeCell ref="AJ23:AJ24"/>
    <mergeCell ref="AK23:AK24"/>
    <mergeCell ref="AL23:AL24"/>
    <mergeCell ref="AN23:AN24"/>
    <mergeCell ref="AM23:AM24"/>
    <mergeCell ref="BB23:BB26"/>
    <mergeCell ref="B25:B26"/>
    <mergeCell ref="C25:C26"/>
    <mergeCell ref="L25:L26"/>
    <mergeCell ref="M25:M26"/>
    <mergeCell ref="N25:N26"/>
    <mergeCell ref="O25:O26"/>
    <mergeCell ref="AA25:AA26"/>
    <mergeCell ref="AF25:AF26"/>
    <mergeCell ref="AO23:AO24"/>
    <mergeCell ref="AP25:AP26"/>
    <mergeCell ref="AR25:AR26"/>
    <mergeCell ref="B31:B32"/>
    <mergeCell ref="C31:C32"/>
    <mergeCell ref="L31:L32"/>
    <mergeCell ref="M31:M32"/>
    <mergeCell ref="N31:N32"/>
    <mergeCell ref="O31:O32"/>
    <mergeCell ref="AO29:AO30"/>
    <mergeCell ref="B27:B28"/>
    <mergeCell ref="C27:C28"/>
    <mergeCell ref="L27:L28"/>
    <mergeCell ref="M27:M28"/>
    <mergeCell ref="N27:N28"/>
    <mergeCell ref="O27:O28"/>
    <mergeCell ref="AU27:AU28"/>
    <mergeCell ref="AH27:AH28"/>
    <mergeCell ref="AJ27:AJ28"/>
    <mergeCell ref="AK27:AK28"/>
    <mergeCell ref="AL27:AL28"/>
    <mergeCell ref="AN27:AN28"/>
    <mergeCell ref="AO27:AO28"/>
    <mergeCell ref="AQ27:AQ28"/>
    <mergeCell ref="AM27:AM28"/>
    <mergeCell ref="O29:O30"/>
    <mergeCell ref="AA29:AA30"/>
    <mergeCell ref="AF29:AF30"/>
    <mergeCell ref="AG29:AG30"/>
    <mergeCell ref="AP27:AP28"/>
    <mergeCell ref="AR27:AR28"/>
    <mergeCell ref="AA27:AA28"/>
    <mergeCell ref="AF27:AF28"/>
    <mergeCell ref="AG27:AG28"/>
    <mergeCell ref="AI29:AI30"/>
    <mergeCell ref="AP29:AP30"/>
    <mergeCell ref="AR29:AR30"/>
    <mergeCell ref="AU29:AU30"/>
    <mergeCell ref="AH29:AH30"/>
    <mergeCell ref="AJ29:AJ30"/>
    <mergeCell ref="AK29:AK30"/>
    <mergeCell ref="AL29:AL30"/>
    <mergeCell ref="AN29:AN30"/>
    <mergeCell ref="AL33:AL34"/>
    <mergeCell ref="AN33:AN34"/>
    <mergeCell ref="AO33:AO34"/>
    <mergeCell ref="AP33:AP34"/>
    <mergeCell ref="AR33:AR34"/>
    <mergeCell ref="AU33:AU34"/>
    <mergeCell ref="BB19:BB22"/>
    <mergeCell ref="AO25:AO26"/>
    <mergeCell ref="AI27:AI28"/>
    <mergeCell ref="AU25:AU26"/>
    <mergeCell ref="AT27:AT28"/>
    <mergeCell ref="AS27:AS28"/>
    <mergeCell ref="AM29:AM30"/>
    <mergeCell ref="AA31:AA32"/>
    <mergeCell ref="AF31:AF32"/>
    <mergeCell ref="AG31:AG32"/>
    <mergeCell ref="AH31:AH32"/>
    <mergeCell ref="AJ31:AJ32"/>
    <mergeCell ref="C33:C34"/>
    <mergeCell ref="L33:L34"/>
    <mergeCell ref="M33:M34"/>
    <mergeCell ref="N33:N34"/>
    <mergeCell ref="O33:O34"/>
    <mergeCell ref="AL31:AL32"/>
    <mergeCell ref="AK31:AK32"/>
    <mergeCell ref="AG33:AG34"/>
    <mergeCell ref="AH33:AH34"/>
    <mergeCell ref="AJ33:AJ34"/>
    <mergeCell ref="AA33:AA34"/>
    <mergeCell ref="AF33:AF34"/>
    <mergeCell ref="AC31:AC32"/>
    <mergeCell ref="AD31:AD32"/>
    <mergeCell ref="AE33:AE34"/>
    <mergeCell ref="AG35:AG36"/>
    <mergeCell ref="AH35:AH36"/>
    <mergeCell ref="AJ35:AJ36"/>
    <mergeCell ref="AK35:AK36"/>
    <mergeCell ref="AL35:AL36"/>
    <mergeCell ref="AI35:AI36"/>
    <mergeCell ref="AK33:AK34"/>
    <mergeCell ref="BB31:BB34"/>
    <mergeCell ref="BB35:BB38"/>
    <mergeCell ref="AI31:AI32"/>
    <mergeCell ref="AN35:AN36"/>
    <mergeCell ref="AO35:AO36"/>
    <mergeCell ref="AP35:AP36"/>
    <mergeCell ref="AR35:AR36"/>
    <mergeCell ref="AU35:AU36"/>
    <mergeCell ref="AI33:AI34"/>
    <mergeCell ref="AN31:AN32"/>
    <mergeCell ref="AO31:AO32"/>
    <mergeCell ref="AP31:AP32"/>
    <mergeCell ref="AR31:AR32"/>
    <mergeCell ref="AU31:AU32"/>
    <mergeCell ref="AK37:AK38"/>
    <mergeCell ref="AL37:AL38"/>
    <mergeCell ref="AQ31:AQ32"/>
    <mergeCell ref="AQ33:AQ34"/>
    <mergeCell ref="AQ35:AQ36"/>
    <mergeCell ref="AQ37:AQ38"/>
    <mergeCell ref="AM31:AM32"/>
    <mergeCell ref="AM33:AM34"/>
    <mergeCell ref="AM35:AM36"/>
    <mergeCell ref="AM37:AM38"/>
    <mergeCell ref="AN37:AN38"/>
    <mergeCell ref="AA35:AA36"/>
    <mergeCell ref="B33:B34"/>
    <mergeCell ref="L39:L40"/>
    <mergeCell ref="M39:M40"/>
    <mergeCell ref="N39:N40"/>
    <mergeCell ref="O39:O40"/>
    <mergeCell ref="AA39:AA40"/>
    <mergeCell ref="B39:B40"/>
    <mergeCell ref="C39:C40"/>
    <mergeCell ref="B37:B38"/>
    <mergeCell ref="B35:B36"/>
    <mergeCell ref="C35:C36"/>
    <mergeCell ref="L35:L36"/>
    <mergeCell ref="M35:M36"/>
    <mergeCell ref="N35:N36"/>
    <mergeCell ref="O35:O36"/>
    <mergeCell ref="AF35:AF36"/>
    <mergeCell ref="AE35:AE36"/>
    <mergeCell ref="AE37:AE38"/>
    <mergeCell ref="AE39:AE40"/>
    <mergeCell ref="C37:C38"/>
    <mergeCell ref="L37:L38"/>
    <mergeCell ref="M37:M38"/>
    <mergeCell ref="N37:N38"/>
    <mergeCell ref="O37:O38"/>
    <mergeCell ref="AA37:AA38"/>
    <mergeCell ref="AB37:AB38"/>
    <mergeCell ref="AC37:AC38"/>
    <mergeCell ref="AD37:AD38"/>
    <mergeCell ref="AB39:AB40"/>
    <mergeCell ref="AC39:AC40"/>
    <mergeCell ref="AD39:AD40"/>
    <mergeCell ref="L43:L44"/>
    <mergeCell ref="M43:M44"/>
    <mergeCell ref="N43:N44"/>
    <mergeCell ref="O43:O44"/>
    <mergeCell ref="AL41:AL42"/>
    <mergeCell ref="AN41:AN42"/>
    <mergeCell ref="AO41:AO42"/>
    <mergeCell ref="AR39:AR40"/>
    <mergeCell ref="AU39:AU40"/>
    <mergeCell ref="AG39:AG40"/>
    <mergeCell ref="AO37:AO38"/>
    <mergeCell ref="AP37:AP38"/>
    <mergeCell ref="AD41:AD42"/>
    <mergeCell ref="AS41:AS42"/>
    <mergeCell ref="AT41:AT42"/>
    <mergeCell ref="AP41:AP42"/>
    <mergeCell ref="AR41:AR42"/>
    <mergeCell ref="M41:M42"/>
    <mergeCell ref="N41:N42"/>
    <mergeCell ref="O41:O42"/>
    <mergeCell ref="AO39:AO40"/>
    <mergeCell ref="AP39:AP40"/>
    <mergeCell ref="AK43:AK44"/>
    <mergeCell ref="AI43:AI44"/>
    <mergeCell ref="AN43:AN44"/>
    <mergeCell ref="AO43:AO44"/>
    <mergeCell ref="AP43:AP44"/>
    <mergeCell ref="AR43:AR44"/>
    <mergeCell ref="AP49:AP50"/>
    <mergeCell ref="BB39:BB40"/>
    <mergeCell ref="B41:B42"/>
    <mergeCell ref="C41:C42"/>
    <mergeCell ref="L41:L42"/>
    <mergeCell ref="AA43:AA44"/>
    <mergeCell ref="AF43:AF44"/>
    <mergeCell ref="AU41:AU42"/>
    <mergeCell ref="AF41:AF42"/>
    <mergeCell ref="AG43:AG44"/>
    <mergeCell ref="AH43:AH44"/>
    <mergeCell ref="AI41:AI42"/>
    <mergeCell ref="AB41:AB42"/>
    <mergeCell ref="AC41:AC42"/>
    <mergeCell ref="AL43:AL44"/>
    <mergeCell ref="AG41:AG42"/>
    <mergeCell ref="AH41:AH42"/>
    <mergeCell ref="AJ41:AJ42"/>
    <mergeCell ref="AK41:AK42"/>
    <mergeCell ref="AQ41:AQ42"/>
    <mergeCell ref="AF39:AF40"/>
    <mergeCell ref="AM41:AM42"/>
    <mergeCell ref="AE41:AE42"/>
    <mergeCell ref="AH39:AH40"/>
    <mergeCell ref="AJ39:AJ40"/>
    <mergeCell ref="AK39:AK40"/>
    <mergeCell ref="AL39:AL40"/>
    <mergeCell ref="AN39:AN40"/>
    <mergeCell ref="AI39:AI40"/>
    <mergeCell ref="BB41:BB44"/>
    <mergeCell ref="B43:B44"/>
    <mergeCell ref="C43:C44"/>
    <mergeCell ref="AU45:AU46"/>
    <mergeCell ref="AU47:AU48"/>
    <mergeCell ref="AN47:AN48"/>
    <mergeCell ref="AO47:AO48"/>
    <mergeCell ref="AP47:AP48"/>
    <mergeCell ref="AN45:AN46"/>
    <mergeCell ref="AR37:AR38"/>
    <mergeCell ref="AU37:AU38"/>
    <mergeCell ref="AF37:AF38"/>
    <mergeCell ref="AG37:AG38"/>
    <mergeCell ref="AH37:AH38"/>
    <mergeCell ref="AJ37:AJ38"/>
    <mergeCell ref="AI37:AI38"/>
    <mergeCell ref="AP45:AP46"/>
    <mergeCell ref="AR47:AR48"/>
    <mergeCell ref="AK47:AK48"/>
    <mergeCell ref="AL47:AL48"/>
    <mergeCell ref="AQ39:AQ40"/>
    <mergeCell ref="AM39:AM40"/>
    <mergeCell ref="AR49:AR50"/>
    <mergeCell ref="AA49:AA50"/>
    <mergeCell ref="AF49:AF50"/>
    <mergeCell ref="AR45:AR46"/>
    <mergeCell ref="AF45:AF46"/>
    <mergeCell ref="AG45:AG46"/>
    <mergeCell ref="M47:M48"/>
    <mergeCell ref="N47:N48"/>
    <mergeCell ref="AK45:AK46"/>
    <mergeCell ref="AL45:AL46"/>
    <mergeCell ref="O47:O48"/>
    <mergeCell ref="AA41:AA42"/>
    <mergeCell ref="AU49:AU50"/>
    <mergeCell ref="AU51:AU52"/>
    <mergeCell ref="M51:M52"/>
    <mergeCell ref="N51:N52"/>
    <mergeCell ref="O51:O52"/>
    <mergeCell ref="AO51:AO52"/>
    <mergeCell ref="AP51:AP52"/>
    <mergeCell ref="AR51:AR52"/>
    <mergeCell ref="AA51:AA52"/>
    <mergeCell ref="AU43:AU44"/>
    <mergeCell ref="AB43:AB44"/>
    <mergeCell ref="AC43:AC44"/>
    <mergeCell ref="AD43:AD44"/>
    <mergeCell ref="AE43:AE44"/>
    <mergeCell ref="AS43:AS44"/>
    <mergeCell ref="AT43:AT44"/>
    <mergeCell ref="AJ43:AJ44"/>
    <mergeCell ref="AJ47:AJ48"/>
    <mergeCell ref="AH45:AH46"/>
    <mergeCell ref="AJ45:AJ46"/>
    <mergeCell ref="B51:B52"/>
    <mergeCell ref="AG49:AG50"/>
    <mergeCell ref="AH49:AH50"/>
    <mergeCell ref="AJ49:AJ50"/>
    <mergeCell ref="AK49:AK50"/>
    <mergeCell ref="AI51:AI52"/>
    <mergeCell ref="AF51:AF52"/>
    <mergeCell ref="AG51:AG52"/>
    <mergeCell ref="AH51:AH52"/>
    <mergeCell ref="AJ51:AJ52"/>
    <mergeCell ref="AK51:AK52"/>
    <mergeCell ref="AO45:AO46"/>
    <mergeCell ref="C51:C52"/>
    <mergeCell ref="L51:L52"/>
    <mergeCell ref="AL49:AL50"/>
    <mergeCell ref="AN49:AN50"/>
    <mergeCell ref="AO49:AO50"/>
    <mergeCell ref="AI45:AI46"/>
    <mergeCell ref="AI47:AI48"/>
    <mergeCell ref="BB49:BB52"/>
    <mergeCell ref="L47:L48"/>
    <mergeCell ref="AQ47:AQ48"/>
    <mergeCell ref="AQ49:AQ50"/>
    <mergeCell ref="AQ51:AQ52"/>
    <mergeCell ref="AM47:AM48"/>
    <mergeCell ref="AM49:AM50"/>
    <mergeCell ref="AM51:AM52"/>
    <mergeCell ref="AB47:AB48"/>
    <mergeCell ref="AL51:AL52"/>
    <mergeCell ref="AN51:AN52"/>
    <mergeCell ref="BB45:BB48"/>
    <mergeCell ref="B47:B48"/>
    <mergeCell ref="C47:C48"/>
    <mergeCell ref="B45:B46"/>
    <mergeCell ref="C45:C46"/>
    <mergeCell ref="L45:L46"/>
    <mergeCell ref="M45:M46"/>
    <mergeCell ref="N45:N46"/>
    <mergeCell ref="O45:O46"/>
    <mergeCell ref="AA45:AA46"/>
    <mergeCell ref="B49:B50"/>
    <mergeCell ref="C49:C50"/>
    <mergeCell ref="L49:L50"/>
    <mergeCell ref="M49:M50"/>
    <mergeCell ref="N49:N50"/>
    <mergeCell ref="O49:O50"/>
    <mergeCell ref="AI49:AI50"/>
    <mergeCell ref="AA47:AA48"/>
    <mergeCell ref="AF47:AF48"/>
    <mergeCell ref="AG47:AG48"/>
    <mergeCell ref="AH47:AH48"/>
    <mergeCell ref="AU55:AU56"/>
    <mergeCell ref="BB53:BB56"/>
    <mergeCell ref="B55:B56"/>
    <mergeCell ref="C55:C56"/>
    <mergeCell ref="L55:L56"/>
    <mergeCell ref="M55:M56"/>
    <mergeCell ref="N55:N56"/>
    <mergeCell ref="O55:O56"/>
    <mergeCell ref="AQ57:AQ58"/>
    <mergeCell ref="AQ53:AQ54"/>
    <mergeCell ref="AQ55:AQ56"/>
    <mergeCell ref="AM53:AM54"/>
    <mergeCell ref="AM55:AM56"/>
    <mergeCell ref="AJ53:AJ54"/>
    <mergeCell ref="AK53:AK54"/>
    <mergeCell ref="AL53:AL54"/>
    <mergeCell ref="AN55:AN56"/>
    <mergeCell ref="AO55:AO56"/>
    <mergeCell ref="AA57:AA58"/>
    <mergeCell ref="AF57:AF58"/>
    <mergeCell ref="AR55:AR56"/>
    <mergeCell ref="AF55:AF56"/>
    <mergeCell ref="AG55:AG56"/>
    <mergeCell ref="AH55:AH56"/>
    <mergeCell ref="AJ55:AJ56"/>
    <mergeCell ref="AK55:AK56"/>
    <mergeCell ref="AL55:AL56"/>
    <mergeCell ref="AI57:AI58"/>
    <mergeCell ref="AT55:AT56"/>
    <mergeCell ref="O59:O60"/>
    <mergeCell ref="AA59:AA60"/>
    <mergeCell ref="AF59:AF60"/>
    <mergeCell ref="AO57:AO58"/>
    <mergeCell ref="AI55:AI56"/>
    <mergeCell ref="AU53:AU54"/>
    <mergeCell ref="AU59:AU60"/>
    <mergeCell ref="AG59:AG60"/>
    <mergeCell ref="AH59:AH60"/>
    <mergeCell ref="AJ59:AJ60"/>
    <mergeCell ref="AK59:AK60"/>
    <mergeCell ref="AL59:AL60"/>
    <mergeCell ref="AN59:AN60"/>
    <mergeCell ref="AP57:AP58"/>
    <mergeCell ref="B53:B54"/>
    <mergeCell ref="C53:C54"/>
    <mergeCell ref="L53:L54"/>
    <mergeCell ref="M53:M54"/>
    <mergeCell ref="N53:N54"/>
    <mergeCell ref="O53:O54"/>
    <mergeCell ref="AA55:AA56"/>
    <mergeCell ref="AN53:AN54"/>
    <mergeCell ref="AO53:AO54"/>
    <mergeCell ref="AP53:AP54"/>
    <mergeCell ref="AR53:AR54"/>
    <mergeCell ref="AF53:AF54"/>
    <mergeCell ref="AG53:AG54"/>
    <mergeCell ref="AH53:AH54"/>
    <mergeCell ref="AA53:AA54"/>
    <mergeCell ref="AI53:AI54"/>
    <mergeCell ref="AP55:AP56"/>
    <mergeCell ref="AM57:AM58"/>
    <mergeCell ref="AN61:AN62"/>
    <mergeCell ref="AO61:AO62"/>
    <mergeCell ref="AL65:AL66"/>
    <mergeCell ref="BB61:BB64"/>
    <mergeCell ref="B63:B64"/>
    <mergeCell ref="C63:C64"/>
    <mergeCell ref="L63:L64"/>
    <mergeCell ref="M63:M64"/>
    <mergeCell ref="N63:N64"/>
    <mergeCell ref="O63:O64"/>
    <mergeCell ref="AA63:AA64"/>
    <mergeCell ref="AF63:AF64"/>
    <mergeCell ref="B57:B58"/>
    <mergeCell ref="C57:C58"/>
    <mergeCell ref="L57:L58"/>
    <mergeCell ref="M57:M58"/>
    <mergeCell ref="N57:N58"/>
    <mergeCell ref="O57:O58"/>
    <mergeCell ref="AR57:AR58"/>
    <mergeCell ref="AU57:AU58"/>
    <mergeCell ref="AG57:AG58"/>
    <mergeCell ref="AH57:AH58"/>
    <mergeCell ref="AJ57:AJ58"/>
    <mergeCell ref="AK57:AK58"/>
    <mergeCell ref="AL57:AL58"/>
    <mergeCell ref="AN57:AN58"/>
    <mergeCell ref="BB57:BB60"/>
    <mergeCell ref="B59:B60"/>
    <mergeCell ref="C59:C60"/>
    <mergeCell ref="L59:L60"/>
    <mergeCell ref="M59:M60"/>
    <mergeCell ref="N59:N60"/>
    <mergeCell ref="BB65:BB68"/>
    <mergeCell ref="BB69:BB72"/>
    <mergeCell ref="AO59:AO60"/>
    <mergeCell ref="AP59:AP60"/>
    <mergeCell ref="AR59:AR60"/>
    <mergeCell ref="B65:B66"/>
    <mergeCell ref="C65:C66"/>
    <mergeCell ref="L65:L66"/>
    <mergeCell ref="M65:M66"/>
    <mergeCell ref="N65:N66"/>
    <mergeCell ref="AA61:AA62"/>
    <mergeCell ref="AF61:AF62"/>
    <mergeCell ref="AG61:AG62"/>
    <mergeCell ref="AS63:AS64"/>
    <mergeCell ref="AT63:AT64"/>
    <mergeCell ref="AS65:AS66"/>
    <mergeCell ref="AN63:AN64"/>
    <mergeCell ref="AO63:AO64"/>
    <mergeCell ref="B61:B62"/>
    <mergeCell ref="C61:C62"/>
    <mergeCell ref="L61:L62"/>
    <mergeCell ref="M61:M62"/>
    <mergeCell ref="N61:N62"/>
    <mergeCell ref="O61:O62"/>
    <mergeCell ref="AG63:AG64"/>
    <mergeCell ref="AP61:AP62"/>
    <mergeCell ref="AR61:AR62"/>
    <mergeCell ref="AU61:AU62"/>
    <mergeCell ref="AH61:AH62"/>
    <mergeCell ref="AJ61:AJ62"/>
    <mergeCell ref="AK61:AK62"/>
    <mergeCell ref="AL61:AL62"/>
    <mergeCell ref="AP63:AP64"/>
    <mergeCell ref="AR63:AR64"/>
    <mergeCell ref="AU63:AU64"/>
    <mergeCell ref="AH63:AH64"/>
    <mergeCell ref="AJ63:AJ64"/>
    <mergeCell ref="AK63:AK64"/>
    <mergeCell ref="AL63:AL64"/>
    <mergeCell ref="O65:O66"/>
    <mergeCell ref="AL67:AL68"/>
    <mergeCell ref="AN67:AN68"/>
    <mergeCell ref="AO67:AO68"/>
    <mergeCell ref="AP67:AP68"/>
    <mergeCell ref="AR67:AR68"/>
    <mergeCell ref="AN65:AN66"/>
    <mergeCell ref="AO65:AO66"/>
    <mergeCell ref="AP65:AP66"/>
    <mergeCell ref="AR65:AR66"/>
    <mergeCell ref="AB63:AB64"/>
    <mergeCell ref="AC63:AC64"/>
    <mergeCell ref="AD63:AD64"/>
    <mergeCell ref="AB65:AB66"/>
    <mergeCell ref="AC65:AC66"/>
    <mergeCell ref="AD65:AD66"/>
    <mergeCell ref="AU65:AU66"/>
    <mergeCell ref="AA65:AA66"/>
    <mergeCell ref="AF65:AF66"/>
    <mergeCell ref="AG65:AG66"/>
    <mergeCell ref="AH65:AH66"/>
    <mergeCell ref="AJ65:AJ66"/>
    <mergeCell ref="AK65:AK66"/>
    <mergeCell ref="M69:M70"/>
    <mergeCell ref="N69:N70"/>
    <mergeCell ref="O69:O70"/>
    <mergeCell ref="AU69:AU70"/>
    <mergeCell ref="AF69:AF70"/>
    <mergeCell ref="AG69:AG70"/>
    <mergeCell ref="AH69:AH70"/>
    <mergeCell ref="AJ69:AJ70"/>
    <mergeCell ref="AK69:AK70"/>
    <mergeCell ref="AL69:AL70"/>
    <mergeCell ref="C67:C68"/>
    <mergeCell ref="L67:L68"/>
    <mergeCell ref="M67:M68"/>
    <mergeCell ref="N67:N68"/>
    <mergeCell ref="AP69:AP70"/>
    <mergeCell ref="AR69:AR70"/>
    <mergeCell ref="AA69:AA70"/>
    <mergeCell ref="AG67:AG68"/>
    <mergeCell ref="AH67:AH68"/>
    <mergeCell ref="AJ67:AJ68"/>
    <mergeCell ref="AU67:AU68"/>
    <mergeCell ref="AA67:AA68"/>
    <mergeCell ref="M71:M72"/>
    <mergeCell ref="N71:N72"/>
    <mergeCell ref="O71:O72"/>
    <mergeCell ref="AN71:AN72"/>
    <mergeCell ref="AO71:AO72"/>
    <mergeCell ref="AB67:AB68"/>
    <mergeCell ref="AC67:AC68"/>
    <mergeCell ref="AD67:AD68"/>
    <mergeCell ref="AB69:AB70"/>
    <mergeCell ref="AC69:AC70"/>
    <mergeCell ref="AD69:AD70"/>
    <mergeCell ref="AB71:AB72"/>
    <mergeCell ref="AC71:AC72"/>
    <mergeCell ref="AK67:AK68"/>
    <mergeCell ref="O67:O68"/>
    <mergeCell ref="B67:B68"/>
    <mergeCell ref="C73:C74"/>
    <mergeCell ref="L73:L74"/>
    <mergeCell ref="M73:M74"/>
    <mergeCell ref="N73:N74"/>
    <mergeCell ref="O73:O74"/>
    <mergeCell ref="AA73:AA74"/>
    <mergeCell ref="AF73:AF74"/>
    <mergeCell ref="AF67:AF68"/>
    <mergeCell ref="AL71:AL72"/>
    <mergeCell ref="AM67:AM68"/>
    <mergeCell ref="AM69:AM70"/>
    <mergeCell ref="AM71:AM72"/>
    <mergeCell ref="AM73:AM74"/>
    <mergeCell ref="B69:B70"/>
    <mergeCell ref="C69:C70"/>
    <mergeCell ref="L69:L70"/>
    <mergeCell ref="A41:A74"/>
    <mergeCell ref="B73:B74"/>
    <mergeCell ref="B77:B78"/>
    <mergeCell ref="C77:C78"/>
    <mergeCell ref="L77:L78"/>
    <mergeCell ref="AA75:AA76"/>
    <mergeCell ref="AO73:AO74"/>
    <mergeCell ref="AP73:AP74"/>
    <mergeCell ref="AR73:AR74"/>
    <mergeCell ref="AU73:AU74"/>
    <mergeCell ref="AG73:AG74"/>
    <mergeCell ref="AH73:AH74"/>
    <mergeCell ref="AJ73:AJ74"/>
    <mergeCell ref="AK73:AK74"/>
    <mergeCell ref="AL73:AL74"/>
    <mergeCell ref="AA71:AA72"/>
    <mergeCell ref="AN69:AN70"/>
    <mergeCell ref="AO69:AO70"/>
    <mergeCell ref="A75:A108"/>
    <mergeCell ref="B75:B76"/>
    <mergeCell ref="C75:C76"/>
    <mergeCell ref="L75:L76"/>
    <mergeCell ref="M75:M76"/>
    <mergeCell ref="N75:N76"/>
    <mergeCell ref="O75:O76"/>
    <mergeCell ref="AD71:AD72"/>
    <mergeCell ref="AB73:AB74"/>
    <mergeCell ref="AC73:AC74"/>
    <mergeCell ref="AD73:AD74"/>
    <mergeCell ref="B71:B72"/>
    <mergeCell ref="C71:C72"/>
    <mergeCell ref="L71:L72"/>
    <mergeCell ref="BB73:BB74"/>
    <mergeCell ref="BB75:BB78"/>
    <mergeCell ref="AL75:AL76"/>
    <mergeCell ref="AN75:AN76"/>
    <mergeCell ref="AO75:AO76"/>
    <mergeCell ref="AP75:AP76"/>
    <mergeCell ref="AR75:AR76"/>
    <mergeCell ref="AU75:AU76"/>
    <mergeCell ref="AP77:AP78"/>
    <mergeCell ref="AU85:AU86"/>
    <mergeCell ref="AN89:AN90"/>
    <mergeCell ref="AP71:AP72"/>
    <mergeCell ref="AR71:AR72"/>
    <mergeCell ref="AU71:AU72"/>
    <mergeCell ref="AF71:AF72"/>
    <mergeCell ref="AG71:AG72"/>
    <mergeCell ref="AH71:AH72"/>
    <mergeCell ref="AJ71:AJ72"/>
    <mergeCell ref="AK71:AK72"/>
    <mergeCell ref="AF89:AF90"/>
    <mergeCell ref="AG89:AG90"/>
    <mergeCell ref="BB79:BB82"/>
    <mergeCell ref="AJ87:AJ88"/>
    <mergeCell ref="AK87:AK88"/>
    <mergeCell ref="AL87:AL88"/>
    <mergeCell ref="AU87:AU88"/>
    <mergeCell ref="AN73:AN74"/>
    <mergeCell ref="AF77:AF78"/>
    <mergeCell ref="AG77:AG78"/>
    <mergeCell ref="AH77:AH78"/>
    <mergeCell ref="AS89:AS90"/>
    <mergeCell ref="AL81:AL82"/>
    <mergeCell ref="L79:L80"/>
    <mergeCell ref="AP89:AP90"/>
    <mergeCell ref="AR89:AR90"/>
    <mergeCell ref="AH89:AH90"/>
    <mergeCell ref="AJ89:AJ90"/>
    <mergeCell ref="AK89:AK90"/>
    <mergeCell ref="AL89:AL90"/>
    <mergeCell ref="AI89:AI90"/>
    <mergeCell ref="AQ89:AQ90"/>
    <mergeCell ref="AM89:AM90"/>
    <mergeCell ref="AF75:AF76"/>
    <mergeCell ref="AG75:AG76"/>
    <mergeCell ref="AH75:AH76"/>
    <mergeCell ref="AJ75:AJ76"/>
    <mergeCell ref="AK75:AK76"/>
    <mergeCell ref="AO89:AO90"/>
    <mergeCell ref="AL77:AL78"/>
    <mergeCell ref="AN77:AN78"/>
    <mergeCell ref="AO77:AO78"/>
    <mergeCell ref="AK79:AK80"/>
    <mergeCell ref="M77:M78"/>
    <mergeCell ref="N77:N78"/>
    <mergeCell ref="O77:O78"/>
    <mergeCell ref="AA77:AA78"/>
    <mergeCell ref="AB75:AB76"/>
    <mergeCell ref="AC75:AC76"/>
    <mergeCell ref="AD75:AD76"/>
    <mergeCell ref="AB77:AB78"/>
    <mergeCell ref="AC77:AC78"/>
    <mergeCell ref="AD77:AD78"/>
    <mergeCell ref="AJ79:AJ80"/>
    <mergeCell ref="AK81:AK82"/>
    <mergeCell ref="M79:M80"/>
    <mergeCell ref="N79:N80"/>
    <mergeCell ref="O79:O80"/>
    <mergeCell ref="AA79:AA80"/>
    <mergeCell ref="M81:M82"/>
    <mergeCell ref="N81:N82"/>
    <mergeCell ref="B81:B82"/>
    <mergeCell ref="C81:C82"/>
    <mergeCell ref="L81:L82"/>
    <mergeCell ref="B79:B80"/>
    <mergeCell ref="C79:C80"/>
    <mergeCell ref="AF79:AF80"/>
    <mergeCell ref="AG79:AG80"/>
    <mergeCell ref="AH79:AH80"/>
    <mergeCell ref="BB83:BB86"/>
    <mergeCell ref="B85:B86"/>
    <mergeCell ref="C85:C86"/>
    <mergeCell ref="L85:L86"/>
    <mergeCell ref="M85:M86"/>
    <mergeCell ref="N85:N86"/>
    <mergeCell ref="O85:O86"/>
    <mergeCell ref="AL79:AL80"/>
    <mergeCell ref="AN79:AN80"/>
    <mergeCell ref="AO79:AO80"/>
    <mergeCell ref="AP79:AP80"/>
    <mergeCell ref="AR79:AR80"/>
    <mergeCell ref="AL85:AL86"/>
    <mergeCell ref="AN85:AN86"/>
    <mergeCell ref="AO85:AO86"/>
    <mergeCell ref="AP85:AP86"/>
    <mergeCell ref="AR85:AR86"/>
    <mergeCell ref="AA85:AA86"/>
    <mergeCell ref="AS85:AS86"/>
    <mergeCell ref="AJ77:AJ78"/>
    <mergeCell ref="AK77:AK78"/>
    <mergeCell ref="AQ79:AQ80"/>
    <mergeCell ref="AM79:AM80"/>
    <mergeCell ref="AR81:AR82"/>
    <mergeCell ref="O81:O82"/>
    <mergeCell ref="AA81:AA82"/>
    <mergeCell ref="AF81:AF82"/>
    <mergeCell ref="AG81:AG82"/>
    <mergeCell ref="AH81:AH82"/>
    <mergeCell ref="AJ81:AJ82"/>
    <mergeCell ref="AQ81:AQ82"/>
    <mergeCell ref="AM81:AM82"/>
    <mergeCell ref="AR77:AR78"/>
    <mergeCell ref="AU79:AU80"/>
    <mergeCell ref="AU81:AU82"/>
    <mergeCell ref="AU77:AU78"/>
    <mergeCell ref="AN81:AN82"/>
    <mergeCell ref="AO81:AO82"/>
    <mergeCell ref="AP81:AP82"/>
    <mergeCell ref="AG85:AG86"/>
    <mergeCell ref="AH85:AH86"/>
    <mergeCell ref="AJ85:AJ86"/>
    <mergeCell ref="AK85:AK86"/>
    <mergeCell ref="AI85:AI86"/>
    <mergeCell ref="AF85:AF86"/>
    <mergeCell ref="AT85:AT86"/>
    <mergeCell ref="AK83:AK84"/>
    <mergeCell ref="AU83:AU84"/>
    <mergeCell ref="AS83:AS84"/>
    <mergeCell ref="AT83:AT84"/>
    <mergeCell ref="B83:B84"/>
    <mergeCell ref="C83:C84"/>
    <mergeCell ref="L83:L84"/>
    <mergeCell ref="M83:M84"/>
    <mergeCell ref="N83:N84"/>
    <mergeCell ref="O83:O84"/>
    <mergeCell ref="AQ83:AQ84"/>
    <mergeCell ref="AM83:AM84"/>
    <mergeCell ref="AL83:AL84"/>
    <mergeCell ref="AN83:AN84"/>
    <mergeCell ref="AO83:AO84"/>
    <mergeCell ref="AP83:AP84"/>
    <mergeCell ref="AR83:AR84"/>
    <mergeCell ref="AA83:AA84"/>
    <mergeCell ref="AF83:AF84"/>
    <mergeCell ref="AG83:AG84"/>
    <mergeCell ref="AH83:AH84"/>
    <mergeCell ref="AJ83:AJ84"/>
    <mergeCell ref="AR87:AR88"/>
    <mergeCell ref="AF87:AF88"/>
    <mergeCell ref="AG87:AG88"/>
    <mergeCell ref="AH87:AH88"/>
    <mergeCell ref="AQ87:AQ88"/>
    <mergeCell ref="AM87:AM88"/>
    <mergeCell ref="AU89:AU90"/>
    <mergeCell ref="BB87:BB90"/>
    <mergeCell ref="B89:B90"/>
    <mergeCell ref="C89:C90"/>
    <mergeCell ref="L89:L90"/>
    <mergeCell ref="M89:M90"/>
    <mergeCell ref="N89:N90"/>
    <mergeCell ref="O89:O90"/>
    <mergeCell ref="AA89:AA90"/>
    <mergeCell ref="AN87:AN88"/>
    <mergeCell ref="AT89:AT90"/>
    <mergeCell ref="AA87:AA88"/>
    <mergeCell ref="AI87:AI88"/>
    <mergeCell ref="AB87:AB88"/>
    <mergeCell ref="AC87:AC88"/>
    <mergeCell ref="B87:B88"/>
    <mergeCell ref="C87:C88"/>
    <mergeCell ref="L87:L88"/>
    <mergeCell ref="M87:M88"/>
    <mergeCell ref="N87:N88"/>
    <mergeCell ref="O87:O88"/>
    <mergeCell ref="AO87:AO88"/>
    <mergeCell ref="AP87:AP88"/>
    <mergeCell ref="AS87:AS88"/>
    <mergeCell ref="AT87:AT88"/>
    <mergeCell ref="B91:B92"/>
    <mergeCell ref="C91:C92"/>
    <mergeCell ref="L91:L92"/>
    <mergeCell ref="M91:M92"/>
    <mergeCell ref="N91:N92"/>
    <mergeCell ref="O91:O92"/>
    <mergeCell ref="AP91:AP92"/>
    <mergeCell ref="AR91:AR92"/>
    <mergeCell ref="AU91:AU92"/>
    <mergeCell ref="AG91:AG92"/>
    <mergeCell ref="AH91:AH92"/>
    <mergeCell ref="AJ91:AJ92"/>
    <mergeCell ref="AK91:AK92"/>
    <mergeCell ref="AL91:AL92"/>
    <mergeCell ref="AN91:AN92"/>
    <mergeCell ref="AM91:AM92"/>
    <mergeCell ref="BB91:BB94"/>
    <mergeCell ref="B93:B94"/>
    <mergeCell ref="C93:C94"/>
    <mergeCell ref="L93:L94"/>
    <mergeCell ref="M93:M94"/>
    <mergeCell ref="N93:N94"/>
    <mergeCell ref="O93:O94"/>
    <mergeCell ref="AA93:AA94"/>
    <mergeCell ref="AF93:AF94"/>
    <mergeCell ref="AO91:AO92"/>
    <mergeCell ref="AS91:AS92"/>
    <mergeCell ref="AT91:AT92"/>
    <mergeCell ref="AS93:AS94"/>
    <mergeCell ref="AT93:AT94"/>
    <mergeCell ref="AP93:AP94"/>
    <mergeCell ref="AR93:AR94"/>
    <mergeCell ref="M101:M102"/>
    <mergeCell ref="N101:N102"/>
    <mergeCell ref="O101:O102"/>
    <mergeCell ref="AL99:AL100"/>
    <mergeCell ref="AN99:AN100"/>
    <mergeCell ref="AO99:AO100"/>
    <mergeCell ref="N99:N100"/>
    <mergeCell ref="O99:O100"/>
    <mergeCell ref="AL101:AL102"/>
    <mergeCell ref="AN101:AN102"/>
    <mergeCell ref="AM93:AM94"/>
    <mergeCell ref="AM95:AM96"/>
    <mergeCell ref="AI91:AI92"/>
    <mergeCell ref="AI93:AI94"/>
    <mergeCell ref="AI95:AI96"/>
    <mergeCell ref="AB93:AB94"/>
    <mergeCell ref="B95:B96"/>
    <mergeCell ref="C95:C96"/>
    <mergeCell ref="L95:L96"/>
    <mergeCell ref="M95:M96"/>
    <mergeCell ref="N95:N96"/>
    <mergeCell ref="O95:O96"/>
    <mergeCell ref="AA91:AA92"/>
    <mergeCell ref="AF91:AF92"/>
    <mergeCell ref="AK95:AK96"/>
    <mergeCell ref="AL95:AL96"/>
    <mergeCell ref="AN95:AN96"/>
    <mergeCell ref="AO95:AO96"/>
    <mergeCell ref="AA95:AA96"/>
    <mergeCell ref="AF95:AF96"/>
    <mergeCell ref="AG95:AG96"/>
    <mergeCell ref="AO93:AO94"/>
    <mergeCell ref="AU93:AU94"/>
    <mergeCell ref="AG93:AG94"/>
    <mergeCell ref="AH93:AH94"/>
    <mergeCell ref="AJ93:AJ94"/>
    <mergeCell ref="AK93:AK94"/>
    <mergeCell ref="AL93:AL94"/>
    <mergeCell ref="AN93:AN94"/>
    <mergeCell ref="AP99:AP100"/>
    <mergeCell ref="AR99:AR100"/>
    <mergeCell ref="AU99:AU100"/>
    <mergeCell ref="AA99:AA100"/>
    <mergeCell ref="AF99:AF100"/>
    <mergeCell ref="AG99:AG100"/>
    <mergeCell ref="AH99:AH100"/>
    <mergeCell ref="AJ99:AJ100"/>
    <mergeCell ref="AS95:AS96"/>
    <mergeCell ref="AT95:AT96"/>
    <mergeCell ref="AS97:AS98"/>
    <mergeCell ref="AT97:AT98"/>
    <mergeCell ref="AS99:AS100"/>
    <mergeCell ref="AT99:AT100"/>
    <mergeCell ref="AG97:AG98"/>
    <mergeCell ref="AP101:AP102"/>
    <mergeCell ref="AR101:AR102"/>
    <mergeCell ref="AU101:AU102"/>
    <mergeCell ref="AA101:AA102"/>
    <mergeCell ref="AF101:AF102"/>
    <mergeCell ref="AG101:AG102"/>
    <mergeCell ref="AH101:AH102"/>
    <mergeCell ref="AJ101:AJ102"/>
    <mergeCell ref="AK101:AK102"/>
    <mergeCell ref="AP97:AP98"/>
    <mergeCell ref="AR97:AR98"/>
    <mergeCell ref="AU97:AU98"/>
    <mergeCell ref="AH97:AH98"/>
    <mergeCell ref="AJ97:AJ98"/>
    <mergeCell ref="AK97:AK98"/>
    <mergeCell ref="AL97:AL98"/>
    <mergeCell ref="AN97:AN98"/>
    <mergeCell ref="AO97:AO98"/>
    <mergeCell ref="AM101:AM102"/>
    <mergeCell ref="AK103:AK104"/>
    <mergeCell ref="AL103:AL104"/>
    <mergeCell ref="BB99:BB102"/>
    <mergeCell ref="BB103:BB106"/>
    <mergeCell ref="B105:B106"/>
    <mergeCell ref="C105:C106"/>
    <mergeCell ref="L105:L106"/>
    <mergeCell ref="M105:M106"/>
    <mergeCell ref="N105:N106"/>
    <mergeCell ref="O105:O106"/>
    <mergeCell ref="AA105:AA106"/>
    <mergeCell ref="AN103:AN104"/>
    <mergeCell ref="AP95:AP96"/>
    <mergeCell ref="AR95:AR96"/>
    <mergeCell ref="AU95:AU96"/>
    <mergeCell ref="AH95:AH96"/>
    <mergeCell ref="AJ95:AJ96"/>
    <mergeCell ref="B101:B102"/>
    <mergeCell ref="C101:C102"/>
    <mergeCell ref="L101:L102"/>
    <mergeCell ref="AM97:AM98"/>
    <mergeCell ref="AM99:AM100"/>
    <mergeCell ref="BB95:BB98"/>
    <mergeCell ref="B97:B98"/>
    <mergeCell ref="C97:C98"/>
    <mergeCell ref="L97:L98"/>
    <mergeCell ref="M97:M98"/>
    <mergeCell ref="N97:N98"/>
    <mergeCell ref="O97:O98"/>
    <mergeCell ref="AA97:AA98"/>
    <mergeCell ref="AF97:AF98"/>
    <mergeCell ref="AO101:AO102"/>
    <mergeCell ref="BB109:BB112"/>
    <mergeCell ref="B111:B112"/>
    <mergeCell ref="C111:C112"/>
    <mergeCell ref="L111:L112"/>
    <mergeCell ref="M111:M112"/>
    <mergeCell ref="N111:N112"/>
    <mergeCell ref="C107:C108"/>
    <mergeCell ref="L107:L108"/>
    <mergeCell ref="M107:M108"/>
    <mergeCell ref="AA103:AA104"/>
    <mergeCell ref="AK99:AK100"/>
    <mergeCell ref="B99:B100"/>
    <mergeCell ref="C99:C100"/>
    <mergeCell ref="L99:L100"/>
    <mergeCell ref="M99:M100"/>
    <mergeCell ref="AI99:AI100"/>
    <mergeCell ref="AI101:AI102"/>
    <mergeCell ref="AI103:AI104"/>
    <mergeCell ref="B103:B104"/>
    <mergeCell ref="C103:C104"/>
    <mergeCell ref="L103:L104"/>
    <mergeCell ref="M103:M104"/>
    <mergeCell ref="N103:N104"/>
    <mergeCell ref="O103:O104"/>
    <mergeCell ref="AO103:AO104"/>
    <mergeCell ref="AP103:AP104"/>
    <mergeCell ref="AR103:AR104"/>
    <mergeCell ref="AU103:AU104"/>
    <mergeCell ref="AF103:AF104"/>
    <mergeCell ref="AG103:AG104"/>
    <mergeCell ref="AH103:AH104"/>
    <mergeCell ref="AJ103:AJ104"/>
    <mergeCell ref="AP105:AP106"/>
    <mergeCell ref="AR105:AR106"/>
    <mergeCell ref="AU105:AU106"/>
    <mergeCell ref="AF105:AF106"/>
    <mergeCell ref="AG105:AG106"/>
    <mergeCell ref="AH105:AH106"/>
    <mergeCell ref="AJ105:AJ106"/>
    <mergeCell ref="AK105:AK106"/>
    <mergeCell ref="AL105:AL106"/>
    <mergeCell ref="AI105:AI106"/>
    <mergeCell ref="N107:N108"/>
    <mergeCell ref="O107:O108"/>
    <mergeCell ref="AA107:AA108"/>
    <mergeCell ref="AF107:AF108"/>
    <mergeCell ref="AN105:AN106"/>
    <mergeCell ref="AO105:AO106"/>
    <mergeCell ref="AO107:AO108"/>
    <mergeCell ref="AP107:AP108"/>
    <mergeCell ref="AR107:AR108"/>
    <mergeCell ref="AU107:AU108"/>
    <mergeCell ref="AG107:AG108"/>
    <mergeCell ref="AH107:AH108"/>
    <mergeCell ref="AJ107:AJ108"/>
    <mergeCell ref="AK107:AK108"/>
    <mergeCell ref="AL107:AL108"/>
    <mergeCell ref="AN107:AN108"/>
    <mergeCell ref="AI107:AI108"/>
    <mergeCell ref="BB107:BB108"/>
    <mergeCell ref="A109:A142"/>
    <mergeCell ref="B109:B110"/>
    <mergeCell ref="C109:C110"/>
    <mergeCell ref="L109:L110"/>
    <mergeCell ref="M109:M110"/>
    <mergeCell ref="N109:N110"/>
    <mergeCell ref="O109:O110"/>
    <mergeCell ref="AA109:AA110"/>
    <mergeCell ref="AU109:AU110"/>
    <mergeCell ref="AN123:AN124"/>
    <mergeCell ref="AO123:AO124"/>
    <mergeCell ref="AP123:AP124"/>
    <mergeCell ref="AR123:AR124"/>
    <mergeCell ref="AF123:AF124"/>
    <mergeCell ref="AG123:AG124"/>
    <mergeCell ref="AH123:AH124"/>
    <mergeCell ref="AJ123:AJ124"/>
    <mergeCell ref="AK123:AK124"/>
    <mergeCell ref="O111:O112"/>
    <mergeCell ref="AL109:AL110"/>
    <mergeCell ref="BB113:BB116"/>
    <mergeCell ref="AJ121:AJ122"/>
    <mergeCell ref="AK121:AK122"/>
    <mergeCell ref="AL121:AL122"/>
    <mergeCell ref="AU121:AU122"/>
    <mergeCell ref="AU119:AU120"/>
    <mergeCell ref="AS119:AS120"/>
    <mergeCell ref="AT119:AT120"/>
    <mergeCell ref="AS121:AS122"/>
    <mergeCell ref="AT121:AT122"/>
    <mergeCell ref="B107:B108"/>
    <mergeCell ref="AG109:AG110"/>
    <mergeCell ref="AH109:AH110"/>
    <mergeCell ref="AJ109:AJ110"/>
    <mergeCell ref="AK109:AK110"/>
    <mergeCell ref="AF113:AF114"/>
    <mergeCell ref="AG113:AG114"/>
    <mergeCell ref="AH113:AH114"/>
    <mergeCell ref="AH111:AH112"/>
    <mergeCell ref="AJ111:AJ112"/>
    <mergeCell ref="AK111:AK112"/>
    <mergeCell ref="AN109:AN110"/>
    <mergeCell ref="AO109:AO110"/>
    <mergeCell ref="AP109:AP110"/>
    <mergeCell ref="AR109:AR110"/>
    <mergeCell ref="AF111:AF112"/>
    <mergeCell ref="AG111:AG112"/>
    <mergeCell ref="AF109:AF110"/>
    <mergeCell ref="AI109:AI110"/>
    <mergeCell ref="B113:B114"/>
    <mergeCell ref="C113:C114"/>
    <mergeCell ref="L113:L114"/>
    <mergeCell ref="M113:M114"/>
    <mergeCell ref="N113:N114"/>
    <mergeCell ref="O113:O114"/>
    <mergeCell ref="AQ111:AQ112"/>
    <mergeCell ref="AQ113:AQ114"/>
    <mergeCell ref="AQ115:AQ116"/>
    <mergeCell ref="AQ117:AQ118"/>
    <mergeCell ref="AS113:AS114"/>
    <mergeCell ref="AT113:AT114"/>
    <mergeCell ref="AS115:AS116"/>
    <mergeCell ref="AT115:AT116"/>
    <mergeCell ref="AS117:AS118"/>
    <mergeCell ref="AT117:AT118"/>
    <mergeCell ref="AA111:AA112"/>
    <mergeCell ref="AB115:AB116"/>
    <mergeCell ref="AC115:AC116"/>
    <mergeCell ref="AD115:AD116"/>
    <mergeCell ref="M115:M116"/>
    <mergeCell ref="N115:N116"/>
    <mergeCell ref="AK113:AK114"/>
    <mergeCell ref="AL113:AL114"/>
    <mergeCell ref="AN113:AN114"/>
    <mergeCell ref="AO113:AO114"/>
    <mergeCell ref="AM113:AM114"/>
    <mergeCell ref="AM115:AM116"/>
    <mergeCell ref="O115:O116"/>
    <mergeCell ref="AU113:AU114"/>
    <mergeCell ref="AU115:AU116"/>
    <mergeCell ref="AU111:AU112"/>
    <mergeCell ref="AJ113:AJ114"/>
    <mergeCell ref="AK115:AK116"/>
    <mergeCell ref="AL115:AL116"/>
    <mergeCell ref="AN115:AN116"/>
    <mergeCell ref="AO115:AO116"/>
    <mergeCell ref="AP115:AP116"/>
    <mergeCell ref="AR115:AR116"/>
    <mergeCell ref="AA113:AA114"/>
    <mergeCell ref="AL111:AL112"/>
    <mergeCell ref="AN111:AN112"/>
    <mergeCell ref="AO111:AO112"/>
    <mergeCell ref="AP111:AP112"/>
    <mergeCell ref="AR111:AR112"/>
    <mergeCell ref="AP113:AP114"/>
    <mergeCell ref="AR113:AR114"/>
    <mergeCell ref="AI111:AI112"/>
    <mergeCell ref="AI113:AI114"/>
    <mergeCell ref="AI115:AI116"/>
    <mergeCell ref="AM111:AM112"/>
    <mergeCell ref="BB117:BB120"/>
    <mergeCell ref="B119:B120"/>
    <mergeCell ref="C119:C120"/>
    <mergeCell ref="L119:L120"/>
    <mergeCell ref="M119:M120"/>
    <mergeCell ref="N119:N120"/>
    <mergeCell ref="O119:O120"/>
    <mergeCell ref="AL117:AL118"/>
    <mergeCell ref="AN117:AN118"/>
    <mergeCell ref="AO117:AO118"/>
    <mergeCell ref="AM117:AM118"/>
    <mergeCell ref="AJ119:AJ120"/>
    <mergeCell ref="AK119:AK120"/>
    <mergeCell ref="AQ119:AQ120"/>
    <mergeCell ref="AI117:AI118"/>
    <mergeCell ref="AA115:AA116"/>
    <mergeCell ref="AF115:AF116"/>
    <mergeCell ref="AG115:AG116"/>
    <mergeCell ref="AH115:AH116"/>
    <mergeCell ref="AJ115:AJ116"/>
    <mergeCell ref="B115:B116"/>
    <mergeCell ref="C115:C116"/>
    <mergeCell ref="L115:L116"/>
    <mergeCell ref="AL119:AL120"/>
    <mergeCell ref="AN119:AN120"/>
    <mergeCell ref="AO119:AO120"/>
    <mergeCell ref="AP119:AP120"/>
    <mergeCell ref="AR119:AR120"/>
    <mergeCell ref="AA119:AA120"/>
    <mergeCell ref="AF119:AF120"/>
    <mergeCell ref="AG119:AG120"/>
    <mergeCell ref="AH119:AH120"/>
    <mergeCell ref="AB121:AB122"/>
    <mergeCell ref="AR121:AR122"/>
    <mergeCell ref="AF121:AF122"/>
    <mergeCell ref="AG121:AG122"/>
    <mergeCell ref="AH121:AH122"/>
    <mergeCell ref="AI119:AI120"/>
    <mergeCell ref="AU117:AU118"/>
    <mergeCell ref="B117:B118"/>
    <mergeCell ref="C117:C118"/>
    <mergeCell ref="L117:L118"/>
    <mergeCell ref="M117:M118"/>
    <mergeCell ref="N117:N118"/>
    <mergeCell ref="O117:O118"/>
    <mergeCell ref="AP117:AP118"/>
    <mergeCell ref="AR117:AR118"/>
    <mergeCell ref="AA117:AA118"/>
    <mergeCell ref="AF117:AF118"/>
    <mergeCell ref="AG117:AG118"/>
    <mergeCell ref="AH117:AH118"/>
    <mergeCell ref="AJ117:AJ118"/>
    <mergeCell ref="AK117:AK118"/>
    <mergeCell ref="BB125:BB128"/>
    <mergeCell ref="B127:B128"/>
    <mergeCell ref="C127:C128"/>
    <mergeCell ref="L127:L128"/>
    <mergeCell ref="M127:M128"/>
    <mergeCell ref="N127:N128"/>
    <mergeCell ref="AU123:AU124"/>
    <mergeCell ref="BB121:BB124"/>
    <mergeCell ref="B123:B124"/>
    <mergeCell ref="C123:C124"/>
    <mergeCell ref="L123:L124"/>
    <mergeCell ref="M123:M124"/>
    <mergeCell ref="N123:N124"/>
    <mergeCell ref="O123:O124"/>
    <mergeCell ref="AA123:AA124"/>
    <mergeCell ref="AN121:AN122"/>
    <mergeCell ref="B121:B122"/>
    <mergeCell ref="C121:C122"/>
    <mergeCell ref="L121:L122"/>
    <mergeCell ref="M121:M122"/>
    <mergeCell ref="N121:N122"/>
    <mergeCell ref="O121:O122"/>
    <mergeCell ref="AI121:AI122"/>
    <mergeCell ref="AI123:AI124"/>
    <mergeCell ref="AQ121:AQ122"/>
    <mergeCell ref="AM121:AM122"/>
    <mergeCell ref="AO121:AO122"/>
    <mergeCell ref="AP121:AP122"/>
    <mergeCell ref="AA121:AA122"/>
    <mergeCell ref="AL123:AL124"/>
    <mergeCell ref="AS123:AS124"/>
    <mergeCell ref="AT123:AT124"/>
    <mergeCell ref="B129:B130"/>
    <mergeCell ref="C129:C130"/>
    <mergeCell ref="L129:L130"/>
    <mergeCell ref="M129:M130"/>
    <mergeCell ref="N129:N130"/>
    <mergeCell ref="O129:O130"/>
    <mergeCell ref="B125:B126"/>
    <mergeCell ref="C125:C126"/>
    <mergeCell ref="L125:L126"/>
    <mergeCell ref="M125:M126"/>
    <mergeCell ref="N125:N126"/>
    <mergeCell ref="O125:O126"/>
    <mergeCell ref="AU125:AU126"/>
    <mergeCell ref="AG125:AG126"/>
    <mergeCell ref="AH125:AH126"/>
    <mergeCell ref="AJ125:AJ126"/>
    <mergeCell ref="AK125:AK126"/>
    <mergeCell ref="AL125:AL126"/>
    <mergeCell ref="AN125:AN126"/>
    <mergeCell ref="O127:O128"/>
    <mergeCell ref="AA127:AA128"/>
    <mergeCell ref="AF127:AF128"/>
    <mergeCell ref="AO125:AO126"/>
    <mergeCell ref="AP125:AP126"/>
    <mergeCell ref="AR125:AR126"/>
    <mergeCell ref="AA125:AA126"/>
    <mergeCell ref="AF125:AF126"/>
    <mergeCell ref="AP127:AP128"/>
    <mergeCell ref="AR127:AR128"/>
    <mergeCell ref="AU127:AU128"/>
    <mergeCell ref="AQ127:AQ128"/>
    <mergeCell ref="AI129:AI130"/>
    <mergeCell ref="M135:M136"/>
    <mergeCell ref="N135:N136"/>
    <mergeCell ref="O135:O136"/>
    <mergeCell ref="AL133:AL134"/>
    <mergeCell ref="AN133:AN134"/>
    <mergeCell ref="AO133:AO134"/>
    <mergeCell ref="N133:N134"/>
    <mergeCell ref="O133:O134"/>
    <mergeCell ref="AL135:AL136"/>
    <mergeCell ref="AN135:AN136"/>
    <mergeCell ref="AA129:AA130"/>
    <mergeCell ref="AF129:AF130"/>
    <mergeCell ref="AG129:AG130"/>
    <mergeCell ref="AO127:AO128"/>
    <mergeCell ref="AB125:AB126"/>
    <mergeCell ref="AC125:AC126"/>
    <mergeCell ref="AD125:AD126"/>
    <mergeCell ref="AB127:AB128"/>
    <mergeCell ref="AC127:AC128"/>
    <mergeCell ref="AD127:AD128"/>
    <mergeCell ref="AK129:AK130"/>
    <mergeCell ref="AL129:AL130"/>
    <mergeCell ref="AN129:AN130"/>
    <mergeCell ref="AO129:AO130"/>
    <mergeCell ref="AG127:AG128"/>
    <mergeCell ref="AH127:AH128"/>
    <mergeCell ref="AJ127:AJ128"/>
    <mergeCell ref="AK127:AK128"/>
    <mergeCell ref="AL127:AL128"/>
    <mergeCell ref="AN127:AN128"/>
    <mergeCell ref="AI125:AI126"/>
    <mergeCell ref="AI127:AI128"/>
    <mergeCell ref="AR133:AR134"/>
    <mergeCell ref="AU133:AU134"/>
    <mergeCell ref="AA133:AA134"/>
    <mergeCell ref="AF133:AF134"/>
    <mergeCell ref="AG133:AG134"/>
    <mergeCell ref="AH133:AH134"/>
    <mergeCell ref="AJ133:AJ134"/>
    <mergeCell ref="AQ133:AQ134"/>
    <mergeCell ref="AG131:AG132"/>
    <mergeCell ref="AO135:AO136"/>
    <mergeCell ref="AP135:AP136"/>
    <mergeCell ref="AR135:AR136"/>
    <mergeCell ref="AU135:AU136"/>
    <mergeCell ref="AA135:AA136"/>
    <mergeCell ref="AF135:AF136"/>
    <mergeCell ref="AG135:AG136"/>
    <mergeCell ref="AH135:AH136"/>
    <mergeCell ref="AJ135:AJ136"/>
    <mergeCell ref="AK135:AK136"/>
    <mergeCell ref="AP131:AP132"/>
    <mergeCell ref="AR131:AR132"/>
    <mergeCell ref="AU131:AU132"/>
    <mergeCell ref="AH131:AH132"/>
    <mergeCell ref="AJ131:AJ132"/>
    <mergeCell ref="AK131:AK132"/>
    <mergeCell ref="AL131:AL132"/>
    <mergeCell ref="AN131:AN132"/>
    <mergeCell ref="AO131:AO132"/>
    <mergeCell ref="AS135:AS136"/>
    <mergeCell ref="AT135:AT136"/>
    <mergeCell ref="AI131:AI132"/>
    <mergeCell ref="AJ137:AJ138"/>
    <mergeCell ref="AK137:AK138"/>
    <mergeCell ref="AL137:AL138"/>
    <mergeCell ref="BB133:BB136"/>
    <mergeCell ref="BB137:BB140"/>
    <mergeCell ref="B139:B140"/>
    <mergeCell ref="C139:C140"/>
    <mergeCell ref="L139:L140"/>
    <mergeCell ref="M139:M140"/>
    <mergeCell ref="N139:N140"/>
    <mergeCell ref="O139:O140"/>
    <mergeCell ref="AA139:AA140"/>
    <mergeCell ref="AN137:AN138"/>
    <mergeCell ref="AP129:AP130"/>
    <mergeCell ref="AR129:AR130"/>
    <mergeCell ref="AU129:AU130"/>
    <mergeCell ref="AH129:AH130"/>
    <mergeCell ref="AJ129:AJ130"/>
    <mergeCell ref="B135:B136"/>
    <mergeCell ref="C135:C136"/>
    <mergeCell ref="L135:L136"/>
    <mergeCell ref="AQ129:AQ130"/>
    <mergeCell ref="AQ131:AQ132"/>
    <mergeCell ref="BB129:BB132"/>
    <mergeCell ref="B131:B132"/>
    <mergeCell ref="C131:C132"/>
    <mergeCell ref="L131:L132"/>
    <mergeCell ref="M131:M132"/>
    <mergeCell ref="N131:N132"/>
    <mergeCell ref="O131:O132"/>
    <mergeCell ref="AA131:AA132"/>
    <mergeCell ref="AF131:AF132"/>
    <mergeCell ref="B141:B142"/>
    <mergeCell ref="C141:C142"/>
    <mergeCell ref="BB143:BB146"/>
    <mergeCell ref="B145:B146"/>
    <mergeCell ref="C145:C146"/>
    <mergeCell ref="L145:L146"/>
    <mergeCell ref="L141:L142"/>
    <mergeCell ref="M141:M142"/>
    <mergeCell ref="N141:N142"/>
    <mergeCell ref="O141:O142"/>
    <mergeCell ref="AA137:AA138"/>
    <mergeCell ref="AK133:AK134"/>
    <mergeCell ref="B133:B134"/>
    <mergeCell ref="C133:C134"/>
    <mergeCell ref="L133:L134"/>
    <mergeCell ref="M133:M134"/>
    <mergeCell ref="AI133:AI134"/>
    <mergeCell ref="AI135:AI136"/>
    <mergeCell ref="AI137:AI138"/>
    <mergeCell ref="B137:B138"/>
    <mergeCell ref="C137:C138"/>
    <mergeCell ref="L137:L138"/>
    <mergeCell ref="M137:M138"/>
    <mergeCell ref="N137:N138"/>
    <mergeCell ref="O137:O138"/>
    <mergeCell ref="AO137:AO138"/>
    <mergeCell ref="AP137:AP138"/>
    <mergeCell ref="AR137:AR138"/>
    <mergeCell ref="AU137:AU138"/>
    <mergeCell ref="AF137:AF138"/>
    <mergeCell ref="AG137:AG138"/>
    <mergeCell ref="AH137:AH138"/>
    <mergeCell ref="O143:O144"/>
    <mergeCell ref="AA143:AA144"/>
    <mergeCell ref="AA145:AA146"/>
    <mergeCell ref="AF145:AF146"/>
    <mergeCell ref="AU139:AU140"/>
    <mergeCell ref="AF139:AF140"/>
    <mergeCell ref="AG139:AG140"/>
    <mergeCell ref="AH139:AH140"/>
    <mergeCell ref="AJ139:AJ140"/>
    <mergeCell ref="AK139:AK140"/>
    <mergeCell ref="AL139:AL140"/>
    <mergeCell ref="AI139:AI140"/>
    <mergeCell ref="AA141:AA142"/>
    <mergeCell ref="AF141:AF142"/>
    <mergeCell ref="AN139:AN140"/>
    <mergeCell ref="AO139:AO140"/>
    <mergeCell ref="AP139:AP140"/>
    <mergeCell ref="AR139:AR140"/>
    <mergeCell ref="AO141:AO142"/>
    <mergeCell ref="AP141:AP142"/>
    <mergeCell ref="AR141:AR142"/>
    <mergeCell ref="AB143:AB144"/>
    <mergeCell ref="AC143:AC144"/>
    <mergeCell ref="AD143:AD144"/>
    <mergeCell ref="AS141:AS142"/>
    <mergeCell ref="AT141:AT142"/>
    <mergeCell ref="AS143:AS144"/>
    <mergeCell ref="AT143:AT144"/>
    <mergeCell ref="AS145:AS146"/>
    <mergeCell ref="AT145:AT146"/>
    <mergeCell ref="AU141:AU142"/>
    <mergeCell ref="AG141:AG142"/>
    <mergeCell ref="AH141:AH142"/>
    <mergeCell ref="AJ141:AJ142"/>
    <mergeCell ref="AK141:AK142"/>
    <mergeCell ref="AL141:AL142"/>
    <mergeCell ref="AN141:AN142"/>
    <mergeCell ref="AI141:AI142"/>
    <mergeCell ref="AN157:AN158"/>
    <mergeCell ref="AO157:AO158"/>
    <mergeCell ref="AP157:AP158"/>
    <mergeCell ref="BB141:BB142"/>
    <mergeCell ref="A143:A176"/>
    <mergeCell ref="B143:B144"/>
    <mergeCell ref="C143:C144"/>
    <mergeCell ref="L143:L144"/>
    <mergeCell ref="M143:M144"/>
    <mergeCell ref="N143:N144"/>
    <mergeCell ref="AP143:AP144"/>
    <mergeCell ref="AR143:AR144"/>
    <mergeCell ref="AU143:AU144"/>
    <mergeCell ref="AJ155:AJ156"/>
    <mergeCell ref="AK155:AK156"/>
    <mergeCell ref="AL155:AL156"/>
    <mergeCell ref="AU155:AU156"/>
    <mergeCell ref="AU145:AU146"/>
    <mergeCell ref="AO145:AO146"/>
    <mergeCell ref="AP145:AP146"/>
    <mergeCell ref="M145:M146"/>
    <mergeCell ref="N145:N146"/>
    <mergeCell ref="O145:O146"/>
    <mergeCell ref="AL143:AL144"/>
    <mergeCell ref="AF143:AF144"/>
    <mergeCell ref="AG143:AG144"/>
    <mergeCell ref="AH143:AH144"/>
    <mergeCell ref="AJ143:AJ144"/>
    <mergeCell ref="AK143:AK144"/>
    <mergeCell ref="AF147:AF148"/>
    <mergeCell ref="AG147:AG148"/>
    <mergeCell ref="AK145:AK146"/>
    <mergeCell ref="AI143:AI144"/>
    <mergeCell ref="AI145:AI146"/>
    <mergeCell ref="AG145:AG146"/>
    <mergeCell ref="AH145:AH146"/>
    <mergeCell ref="AJ145:AJ146"/>
    <mergeCell ref="AH149:AH150"/>
    <mergeCell ref="AJ149:AJ150"/>
    <mergeCell ref="AU151:AU152"/>
    <mergeCell ref="AP147:AP148"/>
    <mergeCell ref="AR147:AR148"/>
    <mergeCell ref="AL145:AL146"/>
    <mergeCell ref="AN145:AN146"/>
    <mergeCell ref="AN143:AN144"/>
    <mergeCell ref="AO143:AO144"/>
    <mergeCell ref="AG149:AG150"/>
    <mergeCell ref="BB147:BB150"/>
    <mergeCell ref="B149:B150"/>
    <mergeCell ref="C149:C150"/>
    <mergeCell ref="B147:B148"/>
    <mergeCell ref="C147:C148"/>
    <mergeCell ref="L147:L148"/>
    <mergeCell ref="M147:M148"/>
    <mergeCell ref="N147:N148"/>
    <mergeCell ref="O147:O148"/>
    <mergeCell ref="B151:B152"/>
    <mergeCell ref="C151:C152"/>
    <mergeCell ref="L151:L152"/>
    <mergeCell ref="M151:M152"/>
    <mergeCell ref="N151:N152"/>
    <mergeCell ref="O151:O152"/>
    <mergeCell ref="AR145:AR146"/>
    <mergeCell ref="AE151:AE152"/>
    <mergeCell ref="AB145:AB146"/>
    <mergeCell ref="AC145:AC146"/>
    <mergeCell ref="AD145:AD146"/>
    <mergeCell ref="AB147:AB148"/>
    <mergeCell ref="AC147:AC148"/>
    <mergeCell ref="AD147:AD148"/>
    <mergeCell ref="AB149:AB150"/>
    <mergeCell ref="AR149:AR150"/>
    <mergeCell ref="M149:M150"/>
    <mergeCell ref="N149:N150"/>
    <mergeCell ref="AK147:AK148"/>
    <mergeCell ref="AL147:AL148"/>
    <mergeCell ref="AN147:AN148"/>
    <mergeCell ref="AO147:AO148"/>
    <mergeCell ref="AA147:AA148"/>
    <mergeCell ref="L149:L150"/>
    <mergeCell ref="AU147:AU148"/>
    <mergeCell ref="AU149:AU150"/>
    <mergeCell ref="AH147:AH148"/>
    <mergeCell ref="AJ147:AJ148"/>
    <mergeCell ref="AK149:AK150"/>
    <mergeCell ref="AL149:AL150"/>
    <mergeCell ref="AN149:AN150"/>
    <mergeCell ref="AO149:AO150"/>
    <mergeCell ref="AP149:AP150"/>
    <mergeCell ref="AU153:AU154"/>
    <mergeCell ref="O149:O150"/>
    <mergeCell ref="AA149:AA150"/>
    <mergeCell ref="AF149:AF150"/>
    <mergeCell ref="AP151:AP152"/>
    <mergeCell ref="AR151:AR152"/>
    <mergeCell ref="AA151:AA152"/>
    <mergeCell ref="AF151:AF152"/>
    <mergeCell ref="AG151:AG152"/>
    <mergeCell ref="AH151:AH152"/>
    <mergeCell ref="AJ151:AJ152"/>
    <mergeCell ref="AK151:AK152"/>
    <mergeCell ref="AE147:AE148"/>
    <mergeCell ref="AE149:AE150"/>
    <mergeCell ref="AE153:AE154"/>
    <mergeCell ref="BB151:BB154"/>
    <mergeCell ref="B153:B154"/>
    <mergeCell ref="C153:C154"/>
    <mergeCell ref="L153:L154"/>
    <mergeCell ref="M153:M154"/>
    <mergeCell ref="N153:N154"/>
    <mergeCell ref="O153:O154"/>
    <mergeCell ref="AL151:AL152"/>
    <mergeCell ref="AN151:AN152"/>
    <mergeCell ref="AO151:AO152"/>
    <mergeCell ref="AO153:AO154"/>
    <mergeCell ref="AP153:AP154"/>
    <mergeCell ref="AR153:AR154"/>
    <mergeCell ref="AA153:AA154"/>
    <mergeCell ref="AF153:AF154"/>
    <mergeCell ref="AG153:AG154"/>
    <mergeCell ref="AH153:AH154"/>
    <mergeCell ref="AJ153:AJ154"/>
    <mergeCell ref="AK153:AK154"/>
    <mergeCell ref="AI151:AI152"/>
    <mergeCell ref="AI153:AI154"/>
    <mergeCell ref="AL153:AL154"/>
    <mergeCell ref="AN153:AN154"/>
    <mergeCell ref="AU157:AU158"/>
    <mergeCell ref="BB155:BB158"/>
    <mergeCell ref="B157:B158"/>
    <mergeCell ref="C157:C158"/>
    <mergeCell ref="L157:L158"/>
    <mergeCell ref="M157:M158"/>
    <mergeCell ref="N157:N158"/>
    <mergeCell ref="O157:O158"/>
    <mergeCell ref="M159:M160"/>
    <mergeCell ref="N159:N160"/>
    <mergeCell ref="O159:O160"/>
    <mergeCell ref="AA159:AA160"/>
    <mergeCell ref="AF159:AF160"/>
    <mergeCell ref="AR157:AR158"/>
    <mergeCell ref="AF157:AF158"/>
    <mergeCell ref="AG157:AG158"/>
    <mergeCell ref="AH157:AH158"/>
    <mergeCell ref="AJ157:AJ158"/>
    <mergeCell ref="N155:N156"/>
    <mergeCell ref="O155:O156"/>
    <mergeCell ref="AA155:AA156"/>
    <mergeCell ref="AR155:AR156"/>
    <mergeCell ref="AF155:AF156"/>
    <mergeCell ref="AG155:AG156"/>
    <mergeCell ref="AH155:AH156"/>
    <mergeCell ref="AE159:AE160"/>
    <mergeCell ref="AE155:AE156"/>
    <mergeCell ref="AE157:AE158"/>
    <mergeCell ref="AG161:AG162"/>
    <mergeCell ref="AH161:AH162"/>
    <mergeCell ref="AJ161:AJ162"/>
    <mergeCell ref="AK161:AK162"/>
    <mergeCell ref="AL161:AL162"/>
    <mergeCell ref="AN161:AN162"/>
    <mergeCell ref="AI161:AI162"/>
    <mergeCell ref="AQ161:AQ162"/>
    <mergeCell ref="B155:B156"/>
    <mergeCell ref="C155:C156"/>
    <mergeCell ref="L155:L156"/>
    <mergeCell ref="M155:M156"/>
    <mergeCell ref="AO161:AO162"/>
    <mergeCell ref="AP161:AP162"/>
    <mergeCell ref="AP159:AP160"/>
    <mergeCell ref="B159:B160"/>
    <mergeCell ref="C159:C160"/>
    <mergeCell ref="L159:L160"/>
    <mergeCell ref="AA157:AA158"/>
    <mergeCell ref="AN155:AN156"/>
    <mergeCell ref="AO155:AO156"/>
    <mergeCell ref="AP155:AP156"/>
    <mergeCell ref="AB161:AB162"/>
    <mergeCell ref="AC161:AC162"/>
    <mergeCell ref="AD161:AD162"/>
    <mergeCell ref="AI155:AI156"/>
    <mergeCell ref="AI157:AI158"/>
    <mergeCell ref="AK157:AK158"/>
    <mergeCell ref="AL157:AL158"/>
    <mergeCell ref="AE161:AE162"/>
    <mergeCell ref="AM159:AM160"/>
    <mergeCell ref="AM161:AM162"/>
    <mergeCell ref="BB163:BB166"/>
    <mergeCell ref="B165:B166"/>
    <mergeCell ref="C165:C166"/>
    <mergeCell ref="L165:L166"/>
    <mergeCell ref="M165:M166"/>
    <mergeCell ref="N165:N166"/>
    <mergeCell ref="O165:O166"/>
    <mergeCell ref="AA165:AA166"/>
    <mergeCell ref="AF165:AF166"/>
    <mergeCell ref="AG165:AG166"/>
    <mergeCell ref="AR159:AR160"/>
    <mergeCell ref="AU159:AU160"/>
    <mergeCell ref="AG159:AG160"/>
    <mergeCell ref="AH159:AH160"/>
    <mergeCell ref="AJ159:AJ160"/>
    <mergeCell ref="AK159:AK160"/>
    <mergeCell ref="AL159:AL160"/>
    <mergeCell ref="AN159:AN160"/>
    <mergeCell ref="AI159:AI160"/>
    <mergeCell ref="AQ159:AQ160"/>
    <mergeCell ref="BB159:BB162"/>
    <mergeCell ref="B161:B162"/>
    <mergeCell ref="C161:C162"/>
    <mergeCell ref="L161:L162"/>
    <mergeCell ref="M161:M162"/>
    <mergeCell ref="N161:N162"/>
    <mergeCell ref="O161:O162"/>
    <mergeCell ref="AA161:AA162"/>
    <mergeCell ref="AF161:AF162"/>
    <mergeCell ref="AO159:AO160"/>
    <mergeCell ref="AR161:AR162"/>
    <mergeCell ref="AU161:AU162"/>
    <mergeCell ref="AA163:AA164"/>
    <mergeCell ref="AF163:AF164"/>
    <mergeCell ref="AG163:AG164"/>
    <mergeCell ref="AM165:AM166"/>
    <mergeCell ref="AI165:AI166"/>
    <mergeCell ref="AB165:AB166"/>
    <mergeCell ref="AC165:AC166"/>
    <mergeCell ref="AI163:AI164"/>
    <mergeCell ref="B163:B164"/>
    <mergeCell ref="C163:C164"/>
    <mergeCell ref="L163:L164"/>
    <mergeCell ref="M163:M164"/>
    <mergeCell ref="N163:N164"/>
    <mergeCell ref="O163:O164"/>
    <mergeCell ref="AP163:AP164"/>
    <mergeCell ref="AR163:AR164"/>
    <mergeCell ref="AU163:AU164"/>
    <mergeCell ref="AH163:AH164"/>
    <mergeCell ref="AJ163:AJ164"/>
    <mergeCell ref="AK163:AK164"/>
    <mergeCell ref="AL163:AL164"/>
    <mergeCell ref="AN163:AN164"/>
    <mergeCell ref="AO163:AO164"/>
    <mergeCell ref="AQ163:AQ164"/>
    <mergeCell ref="AB163:AB164"/>
    <mergeCell ref="AC163:AC164"/>
    <mergeCell ref="AD163:AD164"/>
    <mergeCell ref="AD165:AD166"/>
    <mergeCell ref="AO165:AO166"/>
    <mergeCell ref="AE163:AE164"/>
    <mergeCell ref="AE165:AE166"/>
    <mergeCell ref="AP165:AP166"/>
    <mergeCell ref="B169:B170"/>
    <mergeCell ref="AI171:AI172"/>
    <mergeCell ref="AI173:AI174"/>
    <mergeCell ref="AR165:AR166"/>
    <mergeCell ref="AU165:AU166"/>
    <mergeCell ref="AH165:AH166"/>
    <mergeCell ref="AJ165:AJ166"/>
    <mergeCell ref="AK165:AK166"/>
    <mergeCell ref="AL165:AL166"/>
    <mergeCell ref="AN165:AN166"/>
    <mergeCell ref="AL169:AL170"/>
    <mergeCell ref="AN169:AN170"/>
    <mergeCell ref="AO169:AO170"/>
    <mergeCell ref="AP169:AP170"/>
    <mergeCell ref="AR169:AR170"/>
    <mergeCell ref="AU169:AU170"/>
    <mergeCell ref="C167:C168"/>
    <mergeCell ref="L167:L168"/>
    <mergeCell ref="M167:M168"/>
    <mergeCell ref="N167:N168"/>
    <mergeCell ref="O167:O168"/>
    <mergeCell ref="AB167:AB168"/>
    <mergeCell ref="AK169:AK170"/>
    <mergeCell ref="AE167:AE168"/>
    <mergeCell ref="AE169:AE170"/>
    <mergeCell ref="AI167:AI168"/>
    <mergeCell ref="AQ165:AQ166"/>
    <mergeCell ref="AQ167:AQ168"/>
    <mergeCell ref="AQ169:AQ170"/>
    <mergeCell ref="AS171:AS172"/>
    <mergeCell ref="AT171:AT172"/>
    <mergeCell ref="AS173:AS174"/>
    <mergeCell ref="AD173:AD174"/>
    <mergeCell ref="AC167:AC168"/>
    <mergeCell ref="AD167:AD168"/>
    <mergeCell ref="AB169:AB170"/>
    <mergeCell ref="AC169:AC170"/>
    <mergeCell ref="AD169:AD170"/>
    <mergeCell ref="AE171:AE172"/>
    <mergeCell ref="AE173:AE174"/>
    <mergeCell ref="AP173:AP174"/>
    <mergeCell ref="C169:C170"/>
    <mergeCell ref="L169:L170"/>
    <mergeCell ref="M169:M170"/>
    <mergeCell ref="N169:N170"/>
    <mergeCell ref="O169:O170"/>
    <mergeCell ref="AL167:AL168"/>
    <mergeCell ref="AN167:AN168"/>
    <mergeCell ref="AO167:AO168"/>
    <mergeCell ref="AG169:AG170"/>
    <mergeCell ref="AA169:AA170"/>
    <mergeCell ref="AF169:AF170"/>
    <mergeCell ref="B171:B172"/>
    <mergeCell ref="C171:C172"/>
    <mergeCell ref="L171:L172"/>
    <mergeCell ref="M171:M172"/>
    <mergeCell ref="N171:N172"/>
    <mergeCell ref="O171:O172"/>
    <mergeCell ref="AF171:AF172"/>
    <mergeCell ref="AG171:AG172"/>
    <mergeCell ref="AH171:AH172"/>
    <mergeCell ref="AJ171:AJ172"/>
    <mergeCell ref="BB167:BB170"/>
    <mergeCell ref="BB171:BB174"/>
    <mergeCell ref="B173:B174"/>
    <mergeCell ref="C173:C174"/>
    <mergeCell ref="L173:L174"/>
    <mergeCell ref="M173:M174"/>
    <mergeCell ref="N173:N174"/>
    <mergeCell ref="AP167:AP168"/>
    <mergeCell ref="AR167:AR168"/>
    <mergeCell ref="AU167:AU168"/>
    <mergeCell ref="AA167:AA168"/>
    <mergeCell ref="AF167:AF168"/>
    <mergeCell ref="AG167:AG168"/>
    <mergeCell ref="AH167:AH168"/>
    <mergeCell ref="AJ167:AJ168"/>
    <mergeCell ref="AK167:AK168"/>
    <mergeCell ref="AI169:AI170"/>
    <mergeCell ref="B167:B168"/>
    <mergeCell ref="AB171:AB172"/>
    <mergeCell ref="AC171:AC172"/>
    <mergeCell ref="AD171:AD172"/>
    <mergeCell ref="AB173:AB174"/>
    <mergeCell ref="AU171:AU172"/>
    <mergeCell ref="AK171:AK172"/>
    <mergeCell ref="AL171:AL172"/>
    <mergeCell ref="O173:O174"/>
    <mergeCell ref="AA173:AA174"/>
    <mergeCell ref="AN171:AN172"/>
    <mergeCell ref="AO171:AO172"/>
    <mergeCell ref="AP171:AP172"/>
    <mergeCell ref="AR171:AR172"/>
    <mergeCell ref="AA171:AA172"/>
    <mergeCell ref="AH169:AH170"/>
    <mergeCell ref="AJ169:AJ170"/>
    <mergeCell ref="A177:A210"/>
    <mergeCell ref="B177:B178"/>
    <mergeCell ref="C177:C178"/>
    <mergeCell ref="L177:L178"/>
    <mergeCell ref="M177:M178"/>
    <mergeCell ref="N177:N178"/>
    <mergeCell ref="AA175:AA176"/>
    <mergeCell ref="AF175:AF176"/>
    <mergeCell ref="AN173:AN174"/>
    <mergeCell ref="AO173:AO174"/>
    <mergeCell ref="AB175:AB176"/>
    <mergeCell ref="AC175:AC176"/>
    <mergeCell ref="AD175:AD176"/>
    <mergeCell ref="AL175:AL176"/>
    <mergeCell ref="AN175:AN176"/>
    <mergeCell ref="AM175:AM176"/>
    <mergeCell ref="AC183:AC184"/>
    <mergeCell ref="AD183:AD184"/>
    <mergeCell ref="AB185:AB186"/>
    <mergeCell ref="C175:C176"/>
    <mergeCell ref="B175:B176"/>
    <mergeCell ref="B179:B180"/>
    <mergeCell ref="C179:C180"/>
    <mergeCell ref="L179:L180"/>
    <mergeCell ref="M179:M180"/>
    <mergeCell ref="N179:N180"/>
    <mergeCell ref="O177:O178"/>
    <mergeCell ref="AA177:AA178"/>
    <mergeCell ref="AO175:AO176"/>
    <mergeCell ref="AP175:AP176"/>
    <mergeCell ref="AR175:AR176"/>
    <mergeCell ref="AU175:AU176"/>
    <mergeCell ref="AG175:AG176"/>
    <mergeCell ref="AH175:AH176"/>
    <mergeCell ref="AJ175:AJ176"/>
    <mergeCell ref="AK175:AK176"/>
    <mergeCell ref="AE175:AE176"/>
    <mergeCell ref="AE177:AE178"/>
    <mergeCell ref="AE179:AE180"/>
    <mergeCell ref="AR179:AR180"/>
    <mergeCell ref="AJ179:AJ180"/>
    <mergeCell ref="AK179:AK180"/>
    <mergeCell ref="AQ177:AQ178"/>
    <mergeCell ref="AQ179:AQ180"/>
    <mergeCell ref="AM177:AM178"/>
    <mergeCell ref="AM179:AM180"/>
    <mergeCell ref="AI175:AI176"/>
    <mergeCell ref="L175:L176"/>
    <mergeCell ref="M175:M176"/>
    <mergeCell ref="N175:N176"/>
    <mergeCell ref="O175:O176"/>
    <mergeCell ref="AU179:AU180"/>
    <mergeCell ref="AJ181:AJ182"/>
    <mergeCell ref="AR173:AR174"/>
    <mergeCell ref="AU173:AU174"/>
    <mergeCell ref="AF173:AF174"/>
    <mergeCell ref="AG173:AG174"/>
    <mergeCell ref="AH173:AH174"/>
    <mergeCell ref="AJ173:AJ174"/>
    <mergeCell ref="AK173:AK174"/>
    <mergeCell ref="AL173:AL174"/>
    <mergeCell ref="O179:O180"/>
    <mergeCell ref="AF191:AF192"/>
    <mergeCell ref="AG191:AG192"/>
    <mergeCell ref="AH191:AH192"/>
    <mergeCell ref="AJ189:AJ190"/>
    <mergeCell ref="AK189:AK190"/>
    <mergeCell ref="AL189:AL190"/>
    <mergeCell ref="AU189:AU190"/>
    <mergeCell ref="AU187:AU188"/>
    <mergeCell ref="AA179:AA180"/>
    <mergeCell ref="AF179:AF180"/>
    <mergeCell ref="AG179:AG180"/>
    <mergeCell ref="AH179:AH180"/>
    <mergeCell ref="AB187:AB188"/>
    <mergeCell ref="AC187:AC188"/>
    <mergeCell ref="AD187:AD188"/>
    <mergeCell ref="AC181:AC182"/>
    <mergeCell ref="AD181:AD182"/>
    <mergeCell ref="AB183:AB184"/>
    <mergeCell ref="O183:O184"/>
    <mergeCell ref="AF177:AF178"/>
    <mergeCell ref="AC173:AC174"/>
    <mergeCell ref="AA183:AA184"/>
    <mergeCell ref="AF183:AF184"/>
    <mergeCell ref="AG183:AG184"/>
    <mergeCell ref="AH183:AH184"/>
    <mergeCell ref="AG177:AG178"/>
    <mergeCell ref="AH177:AH178"/>
    <mergeCell ref="AJ177:AJ178"/>
    <mergeCell ref="AK177:AK178"/>
    <mergeCell ref="AO191:AO192"/>
    <mergeCell ref="AJ187:AJ188"/>
    <mergeCell ref="AK187:AK188"/>
    <mergeCell ref="AL179:AL180"/>
    <mergeCell ref="AN179:AN180"/>
    <mergeCell ref="BB175:BB176"/>
    <mergeCell ref="BB177:BB180"/>
    <mergeCell ref="AL177:AL178"/>
    <mergeCell ref="AN177:AN178"/>
    <mergeCell ref="AO177:AO178"/>
    <mergeCell ref="AP177:AP178"/>
    <mergeCell ref="AR177:AR178"/>
    <mergeCell ref="AU177:AU178"/>
    <mergeCell ref="AO179:AO180"/>
    <mergeCell ref="AP179:AP180"/>
    <mergeCell ref="AN191:AN192"/>
    <mergeCell ref="AS177:AS178"/>
    <mergeCell ref="AT177:AT178"/>
    <mergeCell ref="AS179:AS180"/>
    <mergeCell ref="AT179:AT180"/>
    <mergeCell ref="AS181:AS182"/>
    <mergeCell ref="AT181:AT182"/>
    <mergeCell ref="AJ183:AJ184"/>
    <mergeCell ref="AR189:AR190"/>
    <mergeCell ref="AF189:AF190"/>
    <mergeCell ref="AA181:AA182"/>
    <mergeCell ref="AF181:AF182"/>
    <mergeCell ref="AG181:AG182"/>
    <mergeCell ref="AH181:AH182"/>
    <mergeCell ref="AA187:AA188"/>
    <mergeCell ref="AF187:AF188"/>
    <mergeCell ref="AO189:AO190"/>
    <mergeCell ref="AP189:AP190"/>
    <mergeCell ref="M183:M184"/>
    <mergeCell ref="N183:N184"/>
    <mergeCell ref="B189:B190"/>
    <mergeCell ref="C189:C190"/>
    <mergeCell ref="L189:L190"/>
    <mergeCell ref="M189:M190"/>
    <mergeCell ref="N189:N190"/>
    <mergeCell ref="O189:O190"/>
    <mergeCell ref="AA189:AA190"/>
    <mergeCell ref="B181:B182"/>
    <mergeCell ref="C181:C182"/>
    <mergeCell ref="L181:L182"/>
    <mergeCell ref="M181:M182"/>
    <mergeCell ref="N181:N182"/>
    <mergeCell ref="O181:O182"/>
    <mergeCell ref="B183:B184"/>
    <mergeCell ref="C183:C184"/>
    <mergeCell ref="L183:L184"/>
    <mergeCell ref="AG187:AG188"/>
    <mergeCell ref="AH187:AH188"/>
    <mergeCell ref="AC185:AC186"/>
    <mergeCell ref="AD185:AD186"/>
    <mergeCell ref="B185:B186"/>
    <mergeCell ref="C185:C186"/>
    <mergeCell ref="BB185:BB188"/>
    <mergeCell ref="AL185:AL186"/>
    <mergeCell ref="AN185:AN186"/>
    <mergeCell ref="AO185:AO186"/>
    <mergeCell ref="AP185:AP186"/>
    <mergeCell ref="AK181:AK182"/>
    <mergeCell ref="AL181:AL182"/>
    <mergeCell ref="AN181:AN182"/>
    <mergeCell ref="AO181:AO182"/>
    <mergeCell ref="AP181:AP182"/>
    <mergeCell ref="AR181:AR182"/>
    <mergeCell ref="AR183:AR184"/>
    <mergeCell ref="AL187:AL188"/>
    <mergeCell ref="AN187:AN188"/>
    <mergeCell ref="AO187:AO188"/>
    <mergeCell ref="AP187:AP188"/>
    <mergeCell ref="AR187:AR188"/>
    <mergeCell ref="AU185:AU186"/>
    <mergeCell ref="AK183:AK184"/>
    <mergeCell ref="AL183:AL184"/>
    <mergeCell ref="AN183:AN184"/>
    <mergeCell ref="AO183:AO184"/>
    <mergeCell ref="AP183:AP184"/>
    <mergeCell ref="BB181:BB184"/>
    <mergeCell ref="AQ181:AQ182"/>
    <mergeCell ref="AQ183:AQ184"/>
    <mergeCell ref="AM181:AM182"/>
    <mergeCell ref="AM183:AM184"/>
    <mergeCell ref="AU181:AU182"/>
    <mergeCell ref="AU183:AU184"/>
    <mergeCell ref="N185:N186"/>
    <mergeCell ref="O185:O186"/>
    <mergeCell ref="AR185:AR186"/>
    <mergeCell ref="AA185:AA186"/>
    <mergeCell ref="AF185:AF186"/>
    <mergeCell ref="AG185:AG186"/>
    <mergeCell ref="AH185:AH186"/>
    <mergeCell ref="AJ185:AJ186"/>
    <mergeCell ref="AK185:AK186"/>
    <mergeCell ref="B187:B188"/>
    <mergeCell ref="C187:C188"/>
    <mergeCell ref="L187:L188"/>
    <mergeCell ref="M187:M188"/>
    <mergeCell ref="N187:N188"/>
    <mergeCell ref="O187:O188"/>
    <mergeCell ref="AE187:AE188"/>
    <mergeCell ref="AQ185:AQ186"/>
    <mergeCell ref="AQ187:AQ188"/>
    <mergeCell ref="AM185:AM186"/>
    <mergeCell ref="AM187:AM188"/>
    <mergeCell ref="L185:L186"/>
    <mergeCell ref="M185:M186"/>
    <mergeCell ref="AG189:AG190"/>
    <mergeCell ref="AH189:AH190"/>
    <mergeCell ref="AI189:AI190"/>
    <mergeCell ref="AQ189:AQ190"/>
    <mergeCell ref="AM189:AM190"/>
    <mergeCell ref="AU191:AU192"/>
    <mergeCell ref="BB189:BB192"/>
    <mergeCell ref="B191:B192"/>
    <mergeCell ref="C191:C192"/>
    <mergeCell ref="L191:L192"/>
    <mergeCell ref="M191:M192"/>
    <mergeCell ref="N191:N192"/>
    <mergeCell ref="O191:O192"/>
    <mergeCell ref="AA191:AA192"/>
    <mergeCell ref="AN189:AN190"/>
    <mergeCell ref="AB191:AB192"/>
    <mergeCell ref="AC191:AC192"/>
    <mergeCell ref="AD191:AD192"/>
    <mergeCell ref="AE189:AE190"/>
    <mergeCell ref="AE191:AE192"/>
    <mergeCell ref="AP191:AP192"/>
    <mergeCell ref="AR191:AR192"/>
    <mergeCell ref="AJ191:AJ192"/>
    <mergeCell ref="AK191:AK192"/>
    <mergeCell ref="AL191:AL192"/>
    <mergeCell ref="AR193:AR194"/>
    <mergeCell ref="AU193:AU194"/>
    <mergeCell ref="AG193:AG194"/>
    <mergeCell ref="AH193:AH194"/>
    <mergeCell ref="AJ193:AJ194"/>
    <mergeCell ref="AK193:AK194"/>
    <mergeCell ref="AL193:AL194"/>
    <mergeCell ref="AN193:AN194"/>
    <mergeCell ref="BB193:BB196"/>
    <mergeCell ref="B195:B196"/>
    <mergeCell ref="C195:C196"/>
    <mergeCell ref="L195:L196"/>
    <mergeCell ref="M195:M196"/>
    <mergeCell ref="N195:N196"/>
    <mergeCell ref="O195:O196"/>
    <mergeCell ref="AA195:AA196"/>
    <mergeCell ref="AF195:AF196"/>
    <mergeCell ref="AO193:AO194"/>
    <mergeCell ref="B197:B198"/>
    <mergeCell ref="C197:C198"/>
    <mergeCell ref="L197:L198"/>
    <mergeCell ref="M197:M198"/>
    <mergeCell ref="N197:N198"/>
    <mergeCell ref="O197:O198"/>
    <mergeCell ref="AA193:AA194"/>
    <mergeCell ref="AF193:AF194"/>
    <mergeCell ref="AK197:AK198"/>
    <mergeCell ref="AL197:AL198"/>
    <mergeCell ref="AN197:AN198"/>
    <mergeCell ref="AO197:AO198"/>
    <mergeCell ref="AA197:AA198"/>
    <mergeCell ref="AF197:AF198"/>
    <mergeCell ref="AG197:AG198"/>
    <mergeCell ref="AO195:AO196"/>
    <mergeCell ref="B193:B194"/>
    <mergeCell ref="C193:C194"/>
    <mergeCell ref="L193:L194"/>
    <mergeCell ref="M193:M194"/>
    <mergeCell ref="N193:N194"/>
    <mergeCell ref="O193:O194"/>
    <mergeCell ref="AH201:AH202"/>
    <mergeCell ref="AJ201:AJ202"/>
    <mergeCell ref="AB197:AB198"/>
    <mergeCell ref="M203:M204"/>
    <mergeCell ref="N203:N204"/>
    <mergeCell ref="O203:O204"/>
    <mergeCell ref="AL201:AL202"/>
    <mergeCell ref="AN201:AN202"/>
    <mergeCell ref="N201:N202"/>
    <mergeCell ref="O201:O202"/>
    <mergeCell ref="AL203:AL204"/>
    <mergeCell ref="AN203:AN204"/>
    <mergeCell ref="AB193:AB194"/>
    <mergeCell ref="AC193:AC194"/>
    <mergeCell ref="AD193:AD194"/>
    <mergeCell ref="AB195:AB196"/>
    <mergeCell ref="AC195:AC196"/>
    <mergeCell ref="AD195:AD196"/>
    <mergeCell ref="AM201:AM202"/>
    <mergeCell ref="AM203:AM204"/>
    <mergeCell ref="AE201:AE202"/>
    <mergeCell ref="AE203:AE204"/>
    <mergeCell ref="AU203:AU204"/>
    <mergeCell ref="AA203:AA204"/>
    <mergeCell ref="AF203:AF204"/>
    <mergeCell ref="AG203:AG204"/>
    <mergeCell ref="AH203:AH204"/>
    <mergeCell ref="AJ203:AJ204"/>
    <mergeCell ref="AK203:AK204"/>
    <mergeCell ref="AP199:AP200"/>
    <mergeCell ref="AR199:AR200"/>
    <mergeCell ref="AU199:AU200"/>
    <mergeCell ref="AH199:AH200"/>
    <mergeCell ref="AJ199:AJ200"/>
    <mergeCell ref="AK199:AK200"/>
    <mergeCell ref="AL199:AL200"/>
    <mergeCell ref="AN199:AN200"/>
    <mergeCell ref="AO199:AO200"/>
    <mergeCell ref="AP195:AP196"/>
    <mergeCell ref="AR195:AR196"/>
    <mergeCell ref="AU195:AU196"/>
    <mergeCell ref="AG195:AG196"/>
    <mergeCell ref="AH195:AH196"/>
    <mergeCell ref="AJ195:AJ196"/>
    <mergeCell ref="AK195:AK196"/>
    <mergeCell ref="AL195:AL196"/>
    <mergeCell ref="AN195:AN196"/>
    <mergeCell ref="AO201:AO202"/>
    <mergeCell ref="AP201:AP202"/>
    <mergeCell ref="AR201:AR202"/>
    <mergeCell ref="AU201:AU202"/>
    <mergeCell ref="AA201:AA202"/>
    <mergeCell ref="AF201:AF202"/>
    <mergeCell ref="AG201:AG202"/>
    <mergeCell ref="BB201:BB204"/>
    <mergeCell ref="BB205:BB208"/>
    <mergeCell ref="B207:B208"/>
    <mergeCell ref="C207:C208"/>
    <mergeCell ref="L207:L208"/>
    <mergeCell ref="M207:M208"/>
    <mergeCell ref="N207:N208"/>
    <mergeCell ref="O207:O208"/>
    <mergeCell ref="AA207:AA208"/>
    <mergeCell ref="AN205:AN206"/>
    <mergeCell ref="AP197:AP198"/>
    <mergeCell ref="AR197:AR198"/>
    <mergeCell ref="AU197:AU198"/>
    <mergeCell ref="AH197:AH198"/>
    <mergeCell ref="AJ197:AJ198"/>
    <mergeCell ref="B203:B204"/>
    <mergeCell ref="C203:C204"/>
    <mergeCell ref="L203:L204"/>
    <mergeCell ref="AQ203:AQ204"/>
    <mergeCell ref="BB197:BB200"/>
    <mergeCell ref="B199:B200"/>
    <mergeCell ref="C199:C200"/>
    <mergeCell ref="L199:L200"/>
    <mergeCell ref="M199:M200"/>
    <mergeCell ref="N199:N200"/>
    <mergeCell ref="O199:O200"/>
    <mergeCell ref="AA199:AA200"/>
    <mergeCell ref="AF199:AF200"/>
    <mergeCell ref="AG199:AG200"/>
    <mergeCell ref="AO203:AO204"/>
    <mergeCell ref="AP203:AP204"/>
    <mergeCell ref="AR203:AR204"/>
    <mergeCell ref="B209:B210"/>
    <mergeCell ref="BB211:BB214"/>
    <mergeCell ref="B213:B214"/>
    <mergeCell ref="C213:C214"/>
    <mergeCell ref="L213:L214"/>
    <mergeCell ref="M213:M214"/>
    <mergeCell ref="N213:N214"/>
    <mergeCell ref="C209:C210"/>
    <mergeCell ref="L209:L210"/>
    <mergeCell ref="M209:M210"/>
    <mergeCell ref="AA205:AA206"/>
    <mergeCell ref="AK201:AK202"/>
    <mergeCell ref="B201:B202"/>
    <mergeCell ref="C201:C202"/>
    <mergeCell ref="L201:L202"/>
    <mergeCell ref="M201:M202"/>
    <mergeCell ref="AI203:AI204"/>
    <mergeCell ref="AI205:AI206"/>
    <mergeCell ref="B205:B206"/>
    <mergeCell ref="C205:C206"/>
    <mergeCell ref="L205:L206"/>
    <mergeCell ref="M205:M206"/>
    <mergeCell ref="N205:N206"/>
    <mergeCell ref="O205:O206"/>
    <mergeCell ref="AO205:AO206"/>
    <mergeCell ref="AP205:AP206"/>
    <mergeCell ref="AR205:AR206"/>
    <mergeCell ref="AU205:AU206"/>
    <mergeCell ref="AF205:AF206"/>
    <mergeCell ref="AG205:AG206"/>
    <mergeCell ref="AH205:AH206"/>
    <mergeCell ref="AJ205:AJ206"/>
    <mergeCell ref="AR207:AR208"/>
    <mergeCell ref="AU207:AU208"/>
    <mergeCell ref="AF207:AF208"/>
    <mergeCell ref="AG207:AG208"/>
    <mergeCell ref="AH207:AH208"/>
    <mergeCell ref="AJ207:AJ208"/>
    <mergeCell ref="AK207:AK208"/>
    <mergeCell ref="AL207:AL208"/>
    <mergeCell ref="AI207:AI208"/>
    <mergeCell ref="N209:N210"/>
    <mergeCell ref="O209:O210"/>
    <mergeCell ref="AA209:AA210"/>
    <mergeCell ref="AF209:AF210"/>
    <mergeCell ref="AN207:AN208"/>
    <mergeCell ref="AO207:AO208"/>
    <mergeCell ref="AO209:AO210"/>
    <mergeCell ref="AM207:AM208"/>
    <mergeCell ref="AM209:AM210"/>
    <mergeCell ref="AB207:AB208"/>
    <mergeCell ref="AC207:AC208"/>
    <mergeCell ref="AD207:AD208"/>
    <mergeCell ref="AB209:AB210"/>
    <mergeCell ref="AC209:AC210"/>
    <mergeCell ref="AD209:AD210"/>
    <mergeCell ref="AS207:AS208"/>
    <mergeCell ref="AT207:AT208"/>
    <mergeCell ref="AS209:AS210"/>
    <mergeCell ref="AT209:AT210"/>
    <mergeCell ref="AP209:AP210"/>
    <mergeCell ref="AR209:AR210"/>
    <mergeCell ref="AU209:AU210"/>
    <mergeCell ref="AG209:AG210"/>
    <mergeCell ref="AH209:AH210"/>
    <mergeCell ref="AJ209:AJ210"/>
    <mergeCell ref="AK209:AK210"/>
    <mergeCell ref="AL209:AL210"/>
    <mergeCell ref="AN209:AN210"/>
    <mergeCell ref="AI209:AI210"/>
    <mergeCell ref="AL225:AL226"/>
    <mergeCell ref="BB209:BB210"/>
    <mergeCell ref="A211:A244"/>
    <mergeCell ref="B211:B212"/>
    <mergeCell ref="C211:C212"/>
    <mergeCell ref="L211:L212"/>
    <mergeCell ref="M211:M212"/>
    <mergeCell ref="N211:N212"/>
    <mergeCell ref="O211:O212"/>
    <mergeCell ref="AA211:AA212"/>
    <mergeCell ref="AU211:AU212"/>
    <mergeCell ref="AN225:AN226"/>
    <mergeCell ref="AO225:AO226"/>
    <mergeCell ref="AP225:AP226"/>
    <mergeCell ref="AR225:AR226"/>
    <mergeCell ref="AF225:AF226"/>
    <mergeCell ref="AG225:AG226"/>
    <mergeCell ref="AH225:AH226"/>
    <mergeCell ref="AJ225:AJ226"/>
    <mergeCell ref="AK225:AK226"/>
    <mergeCell ref="O213:O214"/>
    <mergeCell ref="AL211:AL212"/>
    <mergeCell ref="BB215:BB218"/>
    <mergeCell ref="AJ223:AJ224"/>
    <mergeCell ref="AK223:AK224"/>
    <mergeCell ref="AU223:AU224"/>
    <mergeCell ref="BB219:BB222"/>
    <mergeCell ref="AG211:AG212"/>
    <mergeCell ref="AH211:AH212"/>
    <mergeCell ref="AJ211:AJ212"/>
    <mergeCell ref="AK211:AK212"/>
    <mergeCell ref="AF215:AF216"/>
    <mergeCell ref="AG215:AG216"/>
    <mergeCell ref="AH215:AH216"/>
    <mergeCell ref="AH213:AH214"/>
    <mergeCell ref="AJ213:AJ214"/>
    <mergeCell ref="AK213:AK214"/>
    <mergeCell ref="AN211:AN212"/>
    <mergeCell ref="AO211:AO212"/>
    <mergeCell ref="AP211:AP212"/>
    <mergeCell ref="AR211:AR212"/>
    <mergeCell ref="AF213:AF214"/>
    <mergeCell ref="AG213:AG214"/>
    <mergeCell ref="AF211:AF212"/>
    <mergeCell ref="AS219:AS220"/>
    <mergeCell ref="AT219:AT220"/>
    <mergeCell ref="AS221:AS222"/>
    <mergeCell ref="AT221:AT222"/>
    <mergeCell ref="AI211:AI212"/>
    <mergeCell ref="AU215:AU216"/>
    <mergeCell ref="AU217:AU218"/>
    <mergeCell ref="AU213:AU214"/>
    <mergeCell ref="AP217:AP218"/>
    <mergeCell ref="AR217:AR218"/>
    <mergeCell ref="AU219:AU220"/>
    <mergeCell ref="BB223:BB226"/>
    <mergeCell ref="AR221:AR222"/>
    <mergeCell ref="AN223:AN224"/>
    <mergeCell ref="B217:B218"/>
    <mergeCell ref="C217:C218"/>
    <mergeCell ref="L217:L218"/>
    <mergeCell ref="B215:B216"/>
    <mergeCell ref="C215:C216"/>
    <mergeCell ref="L215:L216"/>
    <mergeCell ref="AS213:AS214"/>
    <mergeCell ref="AT213:AT214"/>
    <mergeCell ref="AS215:AS216"/>
    <mergeCell ref="AT215:AT216"/>
    <mergeCell ref="AS217:AS218"/>
    <mergeCell ref="AT217:AT218"/>
    <mergeCell ref="AI213:AI214"/>
    <mergeCell ref="AI215:AI216"/>
    <mergeCell ref="AI217:AI218"/>
    <mergeCell ref="AI219:AI220"/>
    <mergeCell ref="AM213:AM214"/>
    <mergeCell ref="AM215:AM216"/>
    <mergeCell ref="AM217:AM218"/>
    <mergeCell ref="AM219:AM220"/>
    <mergeCell ref="AK217:AK218"/>
    <mergeCell ref="AA213:AA214"/>
    <mergeCell ref="AB217:AB218"/>
    <mergeCell ref="AC217:AC218"/>
    <mergeCell ref="AD217:AD218"/>
    <mergeCell ref="AP213:AP214"/>
    <mergeCell ref="AR213:AR214"/>
    <mergeCell ref="AU221:AU222"/>
    <mergeCell ref="AJ215:AJ216"/>
    <mergeCell ref="AC211:AC212"/>
    <mergeCell ref="AD211:AD212"/>
    <mergeCell ref="AB213:AB214"/>
    <mergeCell ref="AC213:AC214"/>
    <mergeCell ref="AD213:AD214"/>
    <mergeCell ref="AB215:AB216"/>
    <mergeCell ref="M217:M218"/>
    <mergeCell ref="N217:N218"/>
    <mergeCell ref="AK215:AK216"/>
    <mergeCell ref="AL215:AL216"/>
    <mergeCell ref="AN215:AN216"/>
    <mergeCell ref="AO215:AO216"/>
    <mergeCell ref="O217:O218"/>
    <mergeCell ref="AA217:AA218"/>
    <mergeCell ref="AF217:AF218"/>
    <mergeCell ref="AG217:AG218"/>
    <mergeCell ref="AH217:AH218"/>
    <mergeCell ref="AJ217:AJ218"/>
    <mergeCell ref="AO213:AO214"/>
    <mergeCell ref="AO217:AO218"/>
    <mergeCell ref="AL217:AL218"/>
    <mergeCell ref="AN217:AN218"/>
    <mergeCell ref="AB211:AB212"/>
    <mergeCell ref="AE213:AE214"/>
    <mergeCell ref="AE215:AE216"/>
    <mergeCell ref="AE217:AE218"/>
    <mergeCell ref="M215:M216"/>
    <mergeCell ref="N215:N216"/>
    <mergeCell ref="O215:O216"/>
    <mergeCell ref="AA215:AA216"/>
    <mergeCell ref="AL213:AL214"/>
    <mergeCell ref="AN213:AN214"/>
    <mergeCell ref="AC215:AC216"/>
    <mergeCell ref="AD215:AD216"/>
    <mergeCell ref="AQ217:AQ218"/>
    <mergeCell ref="B219:B220"/>
    <mergeCell ref="C219:C220"/>
    <mergeCell ref="L219:L220"/>
    <mergeCell ref="M219:M220"/>
    <mergeCell ref="N219:N220"/>
    <mergeCell ref="O219:O220"/>
    <mergeCell ref="AL219:AL220"/>
    <mergeCell ref="AN219:AN220"/>
    <mergeCell ref="AO219:AO220"/>
    <mergeCell ref="AP219:AP220"/>
    <mergeCell ref="AE219:AE220"/>
    <mergeCell ref="AR219:AR220"/>
    <mergeCell ref="AA219:AA220"/>
    <mergeCell ref="AF219:AF220"/>
    <mergeCell ref="AG219:AG220"/>
    <mergeCell ref="AH219:AH220"/>
    <mergeCell ref="AJ219:AJ220"/>
    <mergeCell ref="AK219:AK220"/>
    <mergeCell ref="AR215:AR216"/>
    <mergeCell ref="AU225:AU226"/>
    <mergeCell ref="AJ221:AJ222"/>
    <mergeCell ref="AK221:AK222"/>
    <mergeCell ref="AB221:AB222"/>
    <mergeCell ref="AC221:AC222"/>
    <mergeCell ref="AD221:AD222"/>
    <mergeCell ref="AB223:AB224"/>
    <mergeCell ref="AC223:AC224"/>
    <mergeCell ref="AD223:AD224"/>
    <mergeCell ref="AE221:AE222"/>
    <mergeCell ref="AE223:AE224"/>
    <mergeCell ref="AA223:AA224"/>
    <mergeCell ref="AL221:AL222"/>
    <mergeCell ref="AN221:AN222"/>
    <mergeCell ref="AO221:AO222"/>
    <mergeCell ref="AP221:AP222"/>
    <mergeCell ref="AR223:AR224"/>
    <mergeCell ref="AF223:AF224"/>
    <mergeCell ref="AG223:AG224"/>
    <mergeCell ref="AH223:AH224"/>
    <mergeCell ref="AI225:AI226"/>
    <mergeCell ref="AT223:AT224"/>
    <mergeCell ref="AO223:AO224"/>
    <mergeCell ref="AP223:AP224"/>
    <mergeCell ref="AS223:AS224"/>
    <mergeCell ref="B225:B226"/>
    <mergeCell ref="C225:C226"/>
    <mergeCell ref="L225:L226"/>
    <mergeCell ref="M225:M226"/>
    <mergeCell ref="N225:N226"/>
    <mergeCell ref="O225:O226"/>
    <mergeCell ref="AI221:AI222"/>
    <mergeCell ref="AI223:AI224"/>
    <mergeCell ref="AM221:AM222"/>
    <mergeCell ref="AM223:AM224"/>
    <mergeCell ref="B223:B224"/>
    <mergeCell ref="C223:C224"/>
    <mergeCell ref="L223:L224"/>
    <mergeCell ref="M223:M224"/>
    <mergeCell ref="N223:N224"/>
    <mergeCell ref="O223:O224"/>
    <mergeCell ref="B221:B222"/>
    <mergeCell ref="C221:C222"/>
    <mergeCell ref="AL223:AL224"/>
    <mergeCell ref="L221:L222"/>
    <mergeCell ref="M221:M222"/>
    <mergeCell ref="N221:N222"/>
    <mergeCell ref="O221:O222"/>
    <mergeCell ref="AA221:AA222"/>
    <mergeCell ref="AF221:AF222"/>
    <mergeCell ref="AG221:AG222"/>
    <mergeCell ref="AH221:AH222"/>
    <mergeCell ref="AA225:AA226"/>
    <mergeCell ref="AE225:AE226"/>
    <mergeCell ref="AR227:AR228"/>
    <mergeCell ref="AU227:AU228"/>
    <mergeCell ref="AG227:AG228"/>
    <mergeCell ref="AH227:AH228"/>
    <mergeCell ref="AJ227:AJ228"/>
    <mergeCell ref="AK227:AK228"/>
    <mergeCell ref="AL227:AL228"/>
    <mergeCell ref="AN227:AN228"/>
    <mergeCell ref="AI227:AI228"/>
    <mergeCell ref="BB227:BB230"/>
    <mergeCell ref="B229:B230"/>
    <mergeCell ref="C229:C230"/>
    <mergeCell ref="L229:L230"/>
    <mergeCell ref="M229:M230"/>
    <mergeCell ref="N229:N230"/>
    <mergeCell ref="O229:O230"/>
    <mergeCell ref="AA229:AA230"/>
    <mergeCell ref="AF229:AF230"/>
    <mergeCell ref="AO227:AO228"/>
    <mergeCell ref="AE227:AE228"/>
    <mergeCell ref="AE229:AE230"/>
    <mergeCell ref="AC227:AC228"/>
    <mergeCell ref="AD227:AD228"/>
    <mergeCell ref="AB229:AB230"/>
    <mergeCell ref="AC229:AC230"/>
    <mergeCell ref="AD229:AD230"/>
    <mergeCell ref="M237:M238"/>
    <mergeCell ref="N237:N238"/>
    <mergeCell ref="O237:O238"/>
    <mergeCell ref="AA235:AA236"/>
    <mergeCell ref="AF235:AF236"/>
    <mergeCell ref="AG235:AG236"/>
    <mergeCell ref="B231:B232"/>
    <mergeCell ref="C231:C232"/>
    <mergeCell ref="L231:L232"/>
    <mergeCell ref="M231:M232"/>
    <mergeCell ref="N231:N232"/>
    <mergeCell ref="O231:O232"/>
    <mergeCell ref="AA227:AA228"/>
    <mergeCell ref="AF227:AF228"/>
    <mergeCell ref="AA231:AA232"/>
    <mergeCell ref="AF231:AF232"/>
    <mergeCell ref="AG231:AG232"/>
    <mergeCell ref="B227:B228"/>
    <mergeCell ref="C227:C228"/>
    <mergeCell ref="L227:L228"/>
    <mergeCell ref="M227:M228"/>
    <mergeCell ref="N227:N228"/>
    <mergeCell ref="O227:O228"/>
    <mergeCell ref="AB233:AB234"/>
    <mergeCell ref="AC233:AC234"/>
    <mergeCell ref="AD233:AD234"/>
    <mergeCell ref="AB235:AB236"/>
    <mergeCell ref="AC235:AC236"/>
    <mergeCell ref="AB231:AB232"/>
    <mergeCell ref="AC231:AC232"/>
    <mergeCell ref="AD231:AD232"/>
    <mergeCell ref="AP233:AP234"/>
    <mergeCell ref="AR233:AR234"/>
    <mergeCell ref="AU233:AU234"/>
    <mergeCell ref="AH233:AH234"/>
    <mergeCell ref="AJ233:AJ234"/>
    <mergeCell ref="AK233:AK234"/>
    <mergeCell ref="AL233:AL234"/>
    <mergeCell ref="AN233:AN234"/>
    <mergeCell ref="AO233:AO234"/>
    <mergeCell ref="AH235:AH236"/>
    <mergeCell ref="AJ235:AJ236"/>
    <mergeCell ref="AP229:AP230"/>
    <mergeCell ref="AR229:AR230"/>
    <mergeCell ref="AU229:AU230"/>
    <mergeCell ref="AG229:AG230"/>
    <mergeCell ref="AH229:AH230"/>
    <mergeCell ref="AJ229:AJ230"/>
    <mergeCell ref="AK229:AK230"/>
    <mergeCell ref="AL229:AL230"/>
    <mergeCell ref="AL235:AL236"/>
    <mergeCell ref="AN235:AN236"/>
    <mergeCell ref="AO235:AO236"/>
    <mergeCell ref="AP235:AP236"/>
    <mergeCell ref="AR235:AR236"/>
    <mergeCell ref="AU235:AU236"/>
    <mergeCell ref="AK231:AK232"/>
    <mergeCell ref="AL231:AL232"/>
    <mergeCell ref="AN231:AN232"/>
    <mergeCell ref="AO231:AO232"/>
    <mergeCell ref="AO229:AO230"/>
    <mergeCell ref="AN229:AN230"/>
    <mergeCell ref="AI229:AI230"/>
    <mergeCell ref="BB235:BB238"/>
    <mergeCell ref="BB239:BB242"/>
    <mergeCell ref="B241:B242"/>
    <mergeCell ref="C241:C242"/>
    <mergeCell ref="L241:L242"/>
    <mergeCell ref="M241:M242"/>
    <mergeCell ref="N241:N242"/>
    <mergeCell ref="O241:O242"/>
    <mergeCell ref="AA241:AA242"/>
    <mergeCell ref="AN239:AN240"/>
    <mergeCell ref="AP231:AP232"/>
    <mergeCell ref="AR231:AR232"/>
    <mergeCell ref="AU231:AU232"/>
    <mergeCell ref="AH231:AH232"/>
    <mergeCell ref="AJ231:AJ232"/>
    <mergeCell ref="B237:B238"/>
    <mergeCell ref="C237:C238"/>
    <mergeCell ref="L237:L238"/>
    <mergeCell ref="BB231:BB234"/>
    <mergeCell ref="B233:B234"/>
    <mergeCell ref="C233:C234"/>
    <mergeCell ref="L233:L234"/>
    <mergeCell ref="M233:M234"/>
    <mergeCell ref="N233:N234"/>
    <mergeCell ref="O233:O234"/>
    <mergeCell ref="AA233:AA234"/>
    <mergeCell ref="AF233:AF234"/>
    <mergeCell ref="AG233:AG234"/>
    <mergeCell ref="AR237:AR238"/>
    <mergeCell ref="AU237:AU238"/>
    <mergeCell ref="AA237:AA238"/>
    <mergeCell ref="AF237:AF238"/>
    <mergeCell ref="AA239:AA240"/>
    <mergeCell ref="AK235:AK236"/>
    <mergeCell ref="B235:B236"/>
    <mergeCell ref="C235:C236"/>
    <mergeCell ref="L235:L236"/>
    <mergeCell ref="M235:M236"/>
    <mergeCell ref="B239:B240"/>
    <mergeCell ref="C239:C240"/>
    <mergeCell ref="L239:L240"/>
    <mergeCell ref="M239:M240"/>
    <mergeCell ref="N239:N240"/>
    <mergeCell ref="O239:O240"/>
    <mergeCell ref="AO239:AO240"/>
    <mergeCell ref="AP239:AP240"/>
    <mergeCell ref="AR239:AR240"/>
    <mergeCell ref="AU239:AU240"/>
    <mergeCell ref="AF239:AF240"/>
    <mergeCell ref="AG239:AG240"/>
    <mergeCell ref="AH239:AH240"/>
    <mergeCell ref="AJ239:AJ240"/>
    <mergeCell ref="AK239:AK240"/>
    <mergeCell ref="AL239:AL240"/>
    <mergeCell ref="AG237:AG238"/>
    <mergeCell ref="AH237:AH238"/>
    <mergeCell ref="AJ237:AJ238"/>
    <mergeCell ref="AK237:AK238"/>
    <mergeCell ref="N235:N236"/>
    <mergeCell ref="O235:O236"/>
    <mergeCell ref="AL237:AL238"/>
    <mergeCell ref="AN237:AN238"/>
    <mergeCell ref="AO237:AO238"/>
    <mergeCell ref="AP237:AP238"/>
    <mergeCell ref="AU241:AU242"/>
    <mergeCell ref="AF241:AF242"/>
    <mergeCell ref="AG241:AG242"/>
    <mergeCell ref="AH241:AH242"/>
    <mergeCell ref="AJ241:AJ242"/>
    <mergeCell ref="AK241:AK242"/>
    <mergeCell ref="AL241:AL242"/>
    <mergeCell ref="AQ241:AQ242"/>
    <mergeCell ref="AA243:AA244"/>
    <mergeCell ref="AF243:AF244"/>
    <mergeCell ref="AN241:AN242"/>
    <mergeCell ref="AO241:AO242"/>
    <mergeCell ref="AP241:AP242"/>
    <mergeCell ref="AR241:AR242"/>
    <mergeCell ref="AQ243:AQ244"/>
    <mergeCell ref="AN243:AN244"/>
    <mergeCell ref="AI243:AI244"/>
    <mergeCell ref="AM243:AM244"/>
    <mergeCell ref="AE243:AE244"/>
    <mergeCell ref="AA245:AA246"/>
    <mergeCell ref="AO243:AO244"/>
    <mergeCell ref="AP243:AP244"/>
    <mergeCell ref="AR243:AR244"/>
    <mergeCell ref="AU243:AU244"/>
    <mergeCell ref="AG243:AG244"/>
    <mergeCell ref="AH243:AH244"/>
    <mergeCell ref="AJ243:AJ244"/>
    <mergeCell ref="AK243:AK244"/>
    <mergeCell ref="AL243:AL244"/>
    <mergeCell ref="AS243:AS244"/>
    <mergeCell ref="AT243:AT244"/>
    <mergeCell ref="BB243:BB244"/>
    <mergeCell ref="A245:A278"/>
    <mergeCell ref="B245:B246"/>
    <mergeCell ref="C245:C246"/>
    <mergeCell ref="L245:L246"/>
    <mergeCell ref="M245:M246"/>
    <mergeCell ref="N245:N246"/>
    <mergeCell ref="O245:O246"/>
    <mergeCell ref="B243:B244"/>
    <mergeCell ref="C243:C244"/>
    <mergeCell ref="L243:L244"/>
    <mergeCell ref="M243:M244"/>
    <mergeCell ref="N243:N244"/>
    <mergeCell ref="O243:O244"/>
    <mergeCell ref="AB265:AB266"/>
    <mergeCell ref="AC265:AC266"/>
    <mergeCell ref="AD265:AD266"/>
    <mergeCell ref="AB267:AB268"/>
    <mergeCell ref="AC267:AC268"/>
    <mergeCell ref="AD267:AD268"/>
    <mergeCell ref="BB249:BB252"/>
    <mergeCell ref="B251:B252"/>
    <mergeCell ref="C251:C252"/>
    <mergeCell ref="L251:L252"/>
    <mergeCell ref="M251:M252"/>
    <mergeCell ref="B249:B250"/>
    <mergeCell ref="AP245:AP246"/>
    <mergeCell ref="AR245:AR246"/>
    <mergeCell ref="AF245:AF246"/>
    <mergeCell ref="AG245:AG246"/>
    <mergeCell ref="AH245:AH246"/>
    <mergeCell ref="AJ245:AJ246"/>
    <mergeCell ref="AK245:AK246"/>
    <mergeCell ref="AI245:AI246"/>
    <mergeCell ref="AQ245:AQ246"/>
    <mergeCell ref="AM245:AM246"/>
    <mergeCell ref="BB245:BB248"/>
    <mergeCell ref="B247:B248"/>
    <mergeCell ref="C247:C248"/>
    <mergeCell ref="L247:L248"/>
    <mergeCell ref="M247:M248"/>
    <mergeCell ref="N247:N248"/>
    <mergeCell ref="O247:O248"/>
    <mergeCell ref="AL245:AL246"/>
    <mergeCell ref="AN245:AN246"/>
    <mergeCell ref="AO245:AO246"/>
    <mergeCell ref="AA247:AA248"/>
    <mergeCell ref="AF247:AF248"/>
    <mergeCell ref="AG247:AG248"/>
    <mergeCell ref="AH247:AH248"/>
    <mergeCell ref="AJ247:AJ248"/>
    <mergeCell ref="AK247:AK248"/>
    <mergeCell ref="AR247:AR248"/>
    <mergeCell ref="AK251:AK252"/>
    <mergeCell ref="AL251:AL252"/>
    <mergeCell ref="AN251:AN252"/>
    <mergeCell ref="AO251:AO252"/>
    <mergeCell ref="AP251:AP252"/>
    <mergeCell ref="C249:C250"/>
    <mergeCell ref="L249:L250"/>
    <mergeCell ref="M249:M250"/>
    <mergeCell ref="N249:N250"/>
    <mergeCell ref="O249:O250"/>
    <mergeCell ref="AA249:AA250"/>
    <mergeCell ref="AF249:AF250"/>
    <mergeCell ref="AG249:AG250"/>
    <mergeCell ref="AH249:AH250"/>
    <mergeCell ref="AJ249:AJ250"/>
    <mergeCell ref="AI247:AI248"/>
    <mergeCell ref="AB247:AB248"/>
    <mergeCell ref="AC247:AC248"/>
    <mergeCell ref="AD247:AD248"/>
    <mergeCell ref="AO253:AO254"/>
    <mergeCell ref="AR249:AR250"/>
    <mergeCell ref="AB249:AB250"/>
    <mergeCell ref="AC249:AC250"/>
    <mergeCell ref="AD249:AD250"/>
    <mergeCell ref="AB251:AB252"/>
    <mergeCell ref="AC251:AC252"/>
    <mergeCell ref="AD251:AD252"/>
    <mergeCell ref="AI249:AI250"/>
    <mergeCell ref="AI251:AI252"/>
    <mergeCell ref="N251:N252"/>
    <mergeCell ref="AK249:AK250"/>
    <mergeCell ref="AL249:AL250"/>
    <mergeCell ref="AN249:AN250"/>
    <mergeCell ref="AO249:AO250"/>
    <mergeCell ref="AP249:AP250"/>
    <mergeCell ref="AR251:AR252"/>
    <mergeCell ref="O251:O252"/>
    <mergeCell ref="AA251:AA252"/>
    <mergeCell ref="AF251:AF252"/>
    <mergeCell ref="AG251:AG252"/>
    <mergeCell ref="AH251:AH252"/>
    <mergeCell ref="AJ251:AJ252"/>
    <mergeCell ref="B253:B254"/>
    <mergeCell ref="C253:C254"/>
    <mergeCell ref="L253:L254"/>
    <mergeCell ref="M253:M254"/>
    <mergeCell ref="N253:N254"/>
    <mergeCell ref="O253:O254"/>
    <mergeCell ref="AP253:AP254"/>
    <mergeCell ref="AR253:AR254"/>
    <mergeCell ref="AA253:AA254"/>
    <mergeCell ref="AF253:AF254"/>
    <mergeCell ref="AG253:AG254"/>
    <mergeCell ref="AH253:AH254"/>
    <mergeCell ref="AJ253:AJ254"/>
    <mergeCell ref="AK253:AK254"/>
    <mergeCell ref="AB253:AB254"/>
    <mergeCell ref="AC253:AC254"/>
    <mergeCell ref="AE255:AE256"/>
    <mergeCell ref="AR255:AR256"/>
    <mergeCell ref="AA255:AA256"/>
    <mergeCell ref="AF255:AF256"/>
    <mergeCell ref="AG255:AG256"/>
    <mergeCell ref="AH255:AH256"/>
    <mergeCell ref="AJ255:AJ256"/>
    <mergeCell ref="AK255:AK256"/>
    <mergeCell ref="B255:B256"/>
    <mergeCell ref="C255:C256"/>
    <mergeCell ref="L255:L256"/>
    <mergeCell ref="M255:M256"/>
    <mergeCell ref="N255:N256"/>
    <mergeCell ref="O255:O256"/>
    <mergeCell ref="AL253:AL254"/>
    <mergeCell ref="AN253:AN254"/>
    <mergeCell ref="C257:C258"/>
    <mergeCell ref="L257:L258"/>
    <mergeCell ref="M257:M258"/>
    <mergeCell ref="N257:N258"/>
    <mergeCell ref="O257:O258"/>
    <mergeCell ref="AA257:AA258"/>
    <mergeCell ref="AD253:AD254"/>
    <mergeCell ref="AB255:AB256"/>
    <mergeCell ref="AC255:AC256"/>
    <mergeCell ref="AD255:AD256"/>
    <mergeCell ref="AE257:AE258"/>
    <mergeCell ref="BB257:BB260"/>
    <mergeCell ref="B259:B260"/>
    <mergeCell ref="C259:C260"/>
    <mergeCell ref="L259:L260"/>
    <mergeCell ref="M259:M260"/>
    <mergeCell ref="N259:N260"/>
    <mergeCell ref="O259:O260"/>
    <mergeCell ref="AA259:AA260"/>
    <mergeCell ref="AN257:AN258"/>
    <mergeCell ref="AO257:AO258"/>
    <mergeCell ref="AN259:AN260"/>
    <mergeCell ref="AO259:AO260"/>
    <mergeCell ref="AP259:AP260"/>
    <mergeCell ref="AR259:AR260"/>
    <mergeCell ref="AF259:AF260"/>
    <mergeCell ref="AG259:AG260"/>
    <mergeCell ref="AH259:AH260"/>
    <mergeCell ref="AJ259:AJ260"/>
    <mergeCell ref="AK259:AK260"/>
    <mergeCell ref="AL259:AL260"/>
    <mergeCell ref="AB257:AB258"/>
    <mergeCell ref="AC257:AC258"/>
    <mergeCell ref="AD257:AD258"/>
    <mergeCell ref="AD259:AD260"/>
    <mergeCell ref="AE259:AE260"/>
    <mergeCell ref="B257:B258"/>
    <mergeCell ref="AO263:AO264"/>
    <mergeCell ref="AP263:AP264"/>
    <mergeCell ref="AR263:AR264"/>
    <mergeCell ref="AG263:AG264"/>
    <mergeCell ref="AH263:AH264"/>
    <mergeCell ref="AJ263:AJ264"/>
    <mergeCell ref="AK263:AK264"/>
    <mergeCell ref="AL263:AL264"/>
    <mergeCell ref="AN263:AN264"/>
    <mergeCell ref="AP257:AP258"/>
    <mergeCell ref="AR257:AR258"/>
    <mergeCell ref="AF257:AF258"/>
    <mergeCell ref="AG257:AG258"/>
    <mergeCell ref="AH257:AH258"/>
    <mergeCell ref="AJ257:AJ258"/>
    <mergeCell ref="AK257:AK258"/>
    <mergeCell ref="AL257:AL258"/>
    <mergeCell ref="O261:O262"/>
    <mergeCell ref="AA261:AA262"/>
    <mergeCell ref="AF261:AF262"/>
    <mergeCell ref="AB261:AB262"/>
    <mergeCell ref="AC261:AC262"/>
    <mergeCell ref="AD261:AD262"/>
    <mergeCell ref="AB263:AB264"/>
    <mergeCell ref="AC263:AC264"/>
    <mergeCell ref="AD263:AD264"/>
    <mergeCell ref="AE261:AE262"/>
    <mergeCell ref="B261:B262"/>
    <mergeCell ref="C261:C262"/>
    <mergeCell ref="L261:L262"/>
    <mergeCell ref="M261:M262"/>
    <mergeCell ref="N261:N262"/>
    <mergeCell ref="BB265:BB268"/>
    <mergeCell ref="B267:B268"/>
    <mergeCell ref="C267:C268"/>
    <mergeCell ref="L267:L268"/>
    <mergeCell ref="M267:M268"/>
    <mergeCell ref="AP261:AP262"/>
    <mergeCell ref="AR261:AR262"/>
    <mergeCell ref="AG261:AG262"/>
    <mergeCell ref="AH261:AH262"/>
    <mergeCell ref="AJ261:AJ262"/>
    <mergeCell ref="AK261:AK262"/>
    <mergeCell ref="AL261:AL262"/>
    <mergeCell ref="AN261:AN262"/>
    <mergeCell ref="BB261:BB264"/>
    <mergeCell ref="B263:B264"/>
    <mergeCell ref="C263:C264"/>
    <mergeCell ref="L263:L264"/>
    <mergeCell ref="M263:M264"/>
    <mergeCell ref="N263:N264"/>
    <mergeCell ref="O263:O264"/>
    <mergeCell ref="AA263:AA264"/>
    <mergeCell ref="AF263:AF264"/>
    <mergeCell ref="AO261:AO262"/>
    <mergeCell ref="AE265:AE266"/>
    <mergeCell ref="AS265:AS266"/>
    <mergeCell ref="AT265:AT266"/>
    <mergeCell ref="AI263:AI264"/>
    <mergeCell ref="N269:N270"/>
    <mergeCell ref="O269:O270"/>
    <mergeCell ref="B265:B266"/>
    <mergeCell ref="C265:C266"/>
    <mergeCell ref="L265:L266"/>
    <mergeCell ref="M265:M266"/>
    <mergeCell ref="N265:N266"/>
    <mergeCell ref="O265:O266"/>
    <mergeCell ref="AR265:AR266"/>
    <mergeCell ref="AH265:AH266"/>
    <mergeCell ref="AJ265:AJ266"/>
    <mergeCell ref="AK265:AK266"/>
    <mergeCell ref="AL265:AL266"/>
    <mergeCell ref="AN265:AN266"/>
    <mergeCell ref="AO265:AO266"/>
    <mergeCell ref="AI265:AI266"/>
    <mergeCell ref="N267:N268"/>
    <mergeCell ref="O267:O268"/>
    <mergeCell ref="AA267:AA268"/>
    <mergeCell ref="AF267:AF268"/>
    <mergeCell ref="AG267:AG268"/>
    <mergeCell ref="AP265:AP266"/>
    <mergeCell ref="AA265:AA266"/>
    <mergeCell ref="AF265:AF266"/>
    <mergeCell ref="AG265:AG266"/>
    <mergeCell ref="AE267:AE268"/>
    <mergeCell ref="AA269:AA270"/>
    <mergeCell ref="AF269:AF270"/>
    <mergeCell ref="AG269:AG270"/>
    <mergeCell ref="AH269:AH270"/>
    <mergeCell ref="BB269:BB272"/>
    <mergeCell ref="B271:B272"/>
    <mergeCell ref="C271:C272"/>
    <mergeCell ref="L271:L272"/>
    <mergeCell ref="M271:M272"/>
    <mergeCell ref="N271:N272"/>
    <mergeCell ref="O271:O272"/>
    <mergeCell ref="AL269:AL270"/>
    <mergeCell ref="AN269:AN270"/>
    <mergeCell ref="AO269:AO270"/>
    <mergeCell ref="AK271:AK272"/>
    <mergeCell ref="AM269:AM270"/>
    <mergeCell ref="AM271:AM272"/>
    <mergeCell ref="AI269:AI270"/>
    <mergeCell ref="AI271:AI272"/>
    <mergeCell ref="AB271:AB272"/>
    <mergeCell ref="AO271:AO272"/>
    <mergeCell ref="AP271:AP272"/>
    <mergeCell ref="AR271:AR272"/>
    <mergeCell ref="AA271:AA272"/>
    <mergeCell ref="AF271:AF272"/>
    <mergeCell ref="AG271:AG272"/>
    <mergeCell ref="AH271:AH272"/>
    <mergeCell ref="AJ271:AJ272"/>
    <mergeCell ref="AJ269:AJ270"/>
    <mergeCell ref="AK269:AK270"/>
    <mergeCell ref="B269:B270"/>
    <mergeCell ref="C269:C270"/>
    <mergeCell ref="AU269:AU270"/>
    <mergeCell ref="AU271:AU272"/>
    <mergeCell ref="L269:L270"/>
    <mergeCell ref="M269:M270"/>
    <mergeCell ref="AA273:AA274"/>
    <mergeCell ref="B277:B278"/>
    <mergeCell ref="C277:C278"/>
    <mergeCell ref="L277:L278"/>
    <mergeCell ref="M277:M278"/>
    <mergeCell ref="N277:N278"/>
    <mergeCell ref="O277:O278"/>
    <mergeCell ref="AA277:AA278"/>
    <mergeCell ref="B273:B274"/>
    <mergeCell ref="C273:C274"/>
    <mergeCell ref="L273:L274"/>
    <mergeCell ref="M273:M274"/>
    <mergeCell ref="N273:N274"/>
    <mergeCell ref="O273:O274"/>
    <mergeCell ref="AP273:AP274"/>
    <mergeCell ref="AR273:AR274"/>
    <mergeCell ref="AF273:AF274"/>
    <mergeCell ref="B275:B276"/>
    <mergeCell ref="C275:C276"/>
    <mergeCell ref="L275:L276"/>
    <mergeCell ref="M275:M276"/>
    <mergeCell ref="N275:N276"/>
    <mergeCell ref="O275:O276"/>
    <mergeCell ref="AA275:AA276"/>
    <mergeCell ref="AN273:AN274"/>
    <mergeCell ref="AO273:AO274"/>
    <mergeCell ref="AK205:AK206"/>
    <mergeCell ref="AL205:AL206"/>
    <mergeCell ref="BB277:BB278"/>
    <mergeCell ref="AO277:AO278"/>
    <mergeCell ref="AP277:AP278"/>
    <mergeCell ref="AR277:AR278"/>
    <mergeCell ref="AM275:AM276"/>
    <mergeCell ref="AF277:AF278"/>
    <mergeCell ref="AI273:AI274"/>
    <mergeCell ref="AN275:AN276"/>
    <mergeCell ref="AO275:AO276"/>
    <mergeCell ref="AP275:AP276"/>
    <mergeCell ref="AR275:AR276"/>
    <mergeCell ref="AF275:AF276"/>
    <mergeCell ref="AG275:AG276"/>
    <mergeCell ref="AH275:AH276"/>
    <mergeCell ref="AJ275:AJ276"/>
    <mergeCell ref="BB273:BB276"/>
    <mergeCell ref="AP269:AP270"/>
    <mergeCell ref="AR269:AR270"/>
    <mergeCell ref="AP267:AP268"/>
    <mergeCell ref="AR267:AR268"/>
    <mergeCell ref="AH267:AH268"/>
    <mergeCell ref="AJ267:AJ268"/>
    <mergeCell ref="AK267:AK268"/>
    <mergeCell ref="AL267:AL268"/>
    <mergeCell ref="AN267:AN268"/>
    <mergeCell ref="AO267:AO268"/>
    <mergeCell ref="AI267:AI268"/>
    <mergeCell ref="BB253:BB256"/>
    <mergeCell ref="AL255:AL256"/>
    <mergeCell ref="AN255:AN256"/>
    <mergeCell ref="AQ61:AQ62"/>
    <mergeCell ref="AQ63:AQ64"/>
    <mergeCell ref="AQ65:AQ66"/>
    <mergeCell ref="AQ29:AQ30"/>
    <mergeCell ref="AI275:AI276"/>
    <mergeCell ref="AI277:AI278"/>
    <mergeCell ref="AI59:AI60"/>
    <mergeCell ref="AI61:AI62"/>
    <mergeCell ref="AI63:AI64"/>
    <mergeCell ref="AI65:AI66"/>
    <mergeCell ref="AI67:AI68"/>
    <mergeCell ref="AI69:AI70"/>
    <mergeCell ref="AI71:AI72"/>
    <mergeCell ref="AI73:AI74"/>
    <mergeCell ref="AG277:AG278"/>
    <mergeCell ref="AH277:AH278"/>
    <mergeCell ref="AJ277:AJ278"/>
    <mergeCell ref="AK277:AK278"/>
    <mergeCell ref="AL277:AL278"/>
    <mergeCell ref="AN277:AN278"/>
    <mergeCell ref="AM277:AM278"/>
    <mergeCell ref="AK275:AK276"/>
    <mergeCell ref="AL275:AL276"/>
    <mergeCell ref="AG273:AG274"/>
    <mergeCell ref="AH273:AH274"/>
    <mergeCell ref="AJ273:AJ274"/>
    <mergeCell ref="AK273:AK274"/>
    <mergeCell ref="AL273:AL274"/>
    <mergeCell ref="AL271:AL272"/>
    <mergeCell ref="AN271:AN272"/>
    <mergeCell ref="AL247:AL248"/>
    <mergeCell ref="AN247:AN248"/>
    <mergeCell ref="AO255:AO256"/>
    <mergeCell ref="AP255:AP256"/>
    <mergeCell ref="AO247:AO248"/>
    <mergeCell ref="AP247:AP248"/>
    <mergeCell ref="AP227:AP228"/>
    <mergeCell ref="AI75:AI76"/>
    <mergeCell ref="AI77:AI78"/>
    <mergeCell ref="AI79:AI80"/>
    <mergeCell ref="AI81:AI82"/>
    <mergeCell ref="AI83:AI84"/>
    <mergeCell ref="AI97:AI98"/>
    <mergeCell ref="AQ15:AQ16"/>
    <mergeCell ref="AQ17:AQ18"/>
    <mergeCell ref="AQ19:AQ20"/>
    <mergeCell ref="AQ21:AQ22"/>
    <mergeCell ref="AQ23:AQ24"/>
    <mergeCell ref="AQ25:AQ26"/>
    <mergeCell ref="AI253:AI254"/>
    <mergeCell ref="AI255:AI256"/>
    <mergeCell ref="AI147:AI148"/>
    <mergeCell ref="AI149:AI150"/>
    <mergeCell ref="AQ67:AQ68"/>
    <mergeCell ref="AQ69:AQ70"/>
    <mergeCell ref="AQ71:AQ72"/>
    <mergeCell ref="AQ73:AQ74"/>
    <mergeCell ref="AQ75:AQ76"/>
    <mergeCell ref="AQ77:AQ78"/>
    <mergeCell ref="AQ43:AQ44"/>
    <mergeCell ref="AQ45:AQ46"/>
    <mergeCell ref="AQ59:AQ60"/>
    <mergeCell ref="AQ227:AQ228"/>
    <mergeCell ref="AQ205:AQ206"/>
    <mergeCell ref="AI235:AI236"/>
    <mergeCell ref="AI237:AI238"/>
    <mergeCell ref="AI239:AI240"/>
    <mergeCell ref="AI241:AI242"/>
    <mergeCell ref="AI191:AI192"/>
    <mergeCell ref="AI193:AI194"/>
    <mergeCell ref="AI195:AI196"/>
    <mergeCell ref="AI197:AI198"/>
    <mergeCell ref="AI199:AI200"/>
    <mergeCell ref="AI201:AI202"/>
    <mergeCell ref="AI177:AI178"/>
    <mergeCell ref="AI179:AI180"/>
    <mergeCell ref="AI181:AI182"/>
    <mergeCell ref="AI183:AI184"/>
    <mergeCell ref="AI185:AI186"/>
    <mergeCell ref="AI187:AI188"/>
    <mergeCell ref="AI257:AI258"/>
    <mergeCell ref="AI231:AI232"/>
    <mergeCell ref="AI233:AI234"/>
    <mergeCell ref="AI259:AI260"/>
    <mergeCell ref="AI261:AI262"/>
    <mergeCell ref="AP207:AP208"/>
    <mergeCell ref="AP193:AP194"/>
    <mergeCell ref="AP133:AP134"/>
    <mergeCell ref="AM173:AM174"/>
    <mergeCell ref="AQ207:AQ208"/>
    <mergeCell ref="AQ209:AQ210"/>
    <mergeCell ref="AQ211:AQ212"/>
    <mergeCell ref="AQ213:AQ214"/>
    <mergeCell ref="AQ215:AQ216"/>
    <mergeCell ref="AQ191:AQ192"/>
    <mergeCell ref="AQ193:AQ194"/>
    <mergeCell ref="AQ195:AQ196"/>
    <mergeCell ref="AQ197:AQ198"/>
    <mergeCell ref="AQ199:AQ200"/>
    <mergeCell ref="AQ201:AQ202"/>
    <mergeCell ref="AQ135:AQ136"/>
    <mergeCell ref="AQ137:AQ138"/>
    <mergeCell ref="AQ139:AQ140"/>
    <mergeCell ref="AQ141:AQ142"/>
    <mergeCell ref="AQ143:AQ144"/>
    <mergeCell ref="AQ145:AQ146"/>
    <mergeCell ref="AQ171:AQ172"/>
    <mergeCell ref="AQ173:AQ174"/>
    <mergeCell ref="AQ175:AQ176"/>
    <mergeCell ref="AQ147:AQ148"/>
    <mergeCell ref="AQ149:AQ150"/>
    <mergeCell ref="AQ151:AQ152"/>
    <mergeCell ref="AQ153:AQ154"/>
    <mergeCell ref="AP215:AP216"/>
    <mergeCell ref="AQ259:AQ260"/>
    <mergeCell ref="AQ85:AQ86"/>
    <mergeCell ref="AQ155:AQ156"/>
    <mergeCell ref="AQ157:AQ158"/>
    <mergeCell ref="AQ219:AQ220"/>
    <mergeCell ref="AQ221:AQ222"/>
    <mergeCell ref="AQ223:AQ224"/>
    <mergeCell ref="AQ225:AQ226"/>
    <mergeCell ref="AQ103:AQ104"/>
    <mergeCell ref="AQ105:AQ106"/>
    <mergeCell ref="AQ107:AQ108"/>
    <mergeCell ref="AQ109:AQ110"/>
    <mergeCell ref="AQ123:AQ124"/>
    <mergeCell ref="AQ125:AQ126"/>
    <mergeCell ref="AQ91:AQ92"/>
    <mergeCell ref="AQ93:AQ94"/>
    <mergeCell ref="AQ95:AQ96"/>
    <mergeCell ref="AQ97:AQ98"/>
    <mergeCell ref="AQ99:AQ100"/>
    <mergeCell ref="AQ101:AQ102"/>
    <mergeCell ref="AQ261:AQ262"/>
    <mergeCell ref="AQ263:AQ264"/>
    <mergeCell ref="AQ265:AQ266"/>
    <mergeCell ref="AQ267:AQ268"/>
    <mergeCell ref="AQ269:AQ270"/>
    <mergeCell ref="AQ247:AQ248"/>
    <mergeCell ref="AQ249:AQ250"/>
    <mergeCell ref="AQ251:AQ252"/>
    <mergeCell ref="AQ253:AQ254"/>
    <mergeCell ref="AQ255:AQ256"/>
    <mergeCell ref="AQ257:AQ258"/>
    <mergeCell ref="AQ229:AQ230"/>
    <mergeCell ref="AQ231:AQ232"/>
    <mergeCell ref="AQ233:AQ234"/>
    <mergeCell ref="AQ235:AQ236"/>
    <mergeCell ref="AQ237:AQ238"/>
    <mergeCell ref="AQ239:AQ240"/>
    <mergeCell ref="AU273:AU274"/>
    <mergeCell ref="AU275:AU276"/>
    <mergeCell ref="AU277:AU278"/>
    <mergeCell ref="AM13:AM14"/>
    <mergeCell ref="AM15:AM16"/>
    <mergeCell ref="AM17:AM18"/>
    <mergeCell ref="AM19:AM20"/>
    <mergeCell ref="AM21:AM22"/>
    <mergeCell ref="AU257:AU258"/>
    <mergeCell ref="AU259:AU260"/>
    <mergeCell ref="AU261:AU262"/>
    <mergeCell ref="AU263:AU264"/>
    <mergeCell ref="AU265:AU266"/>
    <mergeCell ref="AU267:AU268"/>
    <mergeCell ref="AQ271:AQ272"/>
    <mergeCell ref="AQ273:AQ274"/>
    <mergeCell ref="AQ275:AQ276"/>
    <mergeCell ref="AQ277:AQ278"/>
    <mergeCell ref="AU245:AU246"/>
    <mergeCell ref="AU247:AU248"/>
    <mergeCell ref="AU249:AU250"/>
    <mergeCell ref="AU251:AU252"/>
    <mergeCell ref="AU253:AU254"/>
    <mergeCell ref="AU255:AU256"/>
    <mergeCell ref="AM163:AM164"/>
    <mergeCell ref="AM103:AM104"/>
    <mergeCell ref="AM105:AM106"/>
    <mergeCell ref="AM107:AM108"/>
    <mergeCell ref="AM109:AM110"/>
    <mergeCell ref="AM167:AM168"/>
    <mergeCell ref="AM169:AM170"/>
    <mergeCell ref="AM171:AM172"/>
    <mergeCell ref="AM75:AM76"/>
    <mergeCell ref="AM77:AM78"/>
    <mergeCell ref="AM43:AM44"/>
    <mergeCell ref="AM45:AM46"/>
    <mergeCell ref="AM59:AM60"/>
    <mergeCell ref="AM61:AM62"/>
    <mergeCell ref="AM63:AM64"/>
    <mergeCell ref="AM65:AM66"/>
    <mergeCell ref="AM147:AM148"/>
    <mergeCell ref="AM149:AM150"/>
    <mergeCell ref="AM151:AM152"/>
    <mergeCell ref="AM153:AM154"/>
    <mergeCell ref="AM155:AM156"/>
    <mergeCell ref="AM157:AM158"/>
    <mergeCell ref="AM135:AM136"/>
    <mergeCell ref="AM137:AM138"/>
    <mergeCell ref="AM139:AM140"/>
    <mergeCell ref="AM141:AM142"/>
    <mergeCell ref="AM143:AM144"/>
    <mergeCell ref="AM145:AM146"/>
    <mergeCell ref="AM123:AM124"/>
    <mergeCell ref="AM125:AM126"/>
    <mergeCell ref="AM127:AM128"/>
    <mergeCell ref="AM131:AM132"/>
    <mergeCell ref="AM133:AM134"/>
    <mergeCell ref="AM119:AM120"/>
    <mergeCell ref="AM85:AM86"/>
    <mergeCell ref="AM129:AM130"/>
    <mergeCell ref="AM261:AM262"/>
    <mergeCell ref="AM263:AM264"/>
    <mergeCell ref="AM265:AM266"/>
    <mergeCell ref="AM267:AM268"/>
    <mergeCell ref="AM247:AM248"/>
    <mergeCell ref="AM249:AM250"/>
    <mergeCell ref="AM251:AM252"/>
    <mergeCell ref="AM253:AM254"/>
    <mergeCell ref="AM255:AM256"/>
    <mergeCell ref="AM257:AM258"/>
    <mergeCell ref="AM191:AM192"/>
    <mergeCell ref="AM193:AM194"/>
    <mergeCell ref="AM195:AM196"/>
    <mergeCell ref="AM197:AM198"/>
    <mergeCell ref="AM199:AM200"/>
    <mergeCell ref="AM273:AM274"/>
    <mergeCell ref="AM235:AM236"/>
    <mergeCell ref="AM237:AM238"/>
    <mergeCell ref="AM239:AM240"/>
    <mergeCell ref="AM241:AM242"/>
    <mergeCell ref="AM211:AM212"/>
    <mergeCell ref="AM225:AM226"/>
    <mergeCell ref="AM227:AM228"/>
    <mergeCell ref="AM229:AM230"/>
    <mergeCell ref="AM231:AM232"/>
    <mergeCell ref="AM233:AM234"/>
    <mergeCell ref="AM205:AM206"/>
    <mergeCell ref="AM259:AM260"/>
  </mergeCells>
  <phoneticPr fontId="47"/>
  <printOptions verticalCentered="1"/>
  <pageMargins left="0.39370078740157483" right="0.39370078740157483" top="0.78740157480314965" bottom="0.39370078740157483" header="0.39370078740157483" footer="0.15748031496062992"/>
  <pageSetup paperSize="9" scale="90" fitToWidth="0" fitToHeight="0" pageOrder="overThenDown" orientation="portrait" horizontalDpi="300" verticalDpi="300" r:id="rId1"/>
  <headerFooter differentFirst="1">
    <firstHeader>&amp;L&amp;"ＤＦ特太ゴシック体,標準"&amp;16幼稚園（教育標準時間認定）</firstHeader>
  </headerFooter>
  <rowBreaks count="7" manualBreakCount="7">
    <brk id="40" max="47" man="1"/>
    <brk id="74" max="47" man="1"/>
    <brk id="108" max="47" man="1"/>
    <brk id="142" max="47" man="1"/>
    <brk id="176" max="47" man="1"/>
    <brk id="210" max="47" man="1"/>
    <brk id="244" max="47" man="1"/>
  </rowBreaks>
  <colBreaks count="4" manualBreakCount="4">
    <brk id="18" max="277" man="1"/>
    <brk id="26" max="277" man="1"/>
    <brk id="38" max="277" man="1"/>
    <brk id="46" max="27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view="pageBreakPreview" zoomScale="90" zoomScaleNormal="100" zoomScaleSheetLayoutView="90" workbookViewId="0"/>
  </sheetViews>
  <sheetFormatPr defaultColWidth="2.44140625" defaultRowHeight="25.5" customHeight="1"/>
  <cols>
    <col min="1" max="1" width="23" style="408" customWidth="1"/>
    <col min="2" max="2" width="2.44140625" style="408" customWidth="1"/>
    <col min="3" max="21" width="2.6640625" style="408" customWidth="1"/>
    <col min="22" max="22" width="2.77734375" style="408" customWidth="1"/>
    <col min="23" max="23" width="57.33203125" style="340" customWidth="1"/>
    <col min="24" max="16384" width="2.44140625" style="408"/>
  </cols>
  <sheetData>
    <row r="1" spans="1:23" ht="25.5" customHeight="1">
      <c r="A1" s="313" t="s">
        <v>11</v>
      </c>
      <c r="B1" s="314"/>
      <c r="C1" s="314"/>
      <c r="D1" s="314"/>
      <c r="E1" s="314"/>
      <c r="F1" s="314"/>
      <c r="G1" s="314"/>
      <c r="H1" s="314"/>
      <c r="I1" s="314"/>
      <c r="J1" s="314"/>
      <c r="K1" s="314"/>
      <c r="L1" s="314"/>
      <c r="M1" s="314"/>
      <c r="N1" s="314"/>
      <c r="O1" s="314"/>
      <c r="P1" s="314"/>
      <c r="Q1" s="314"/>
      <c r="R1" s="314"/>
      <c r="S1" s="314"/>
      <c r="T1" s="314"/>
      <c r="U1" s="314"/>
      <c r="V1" s="314"/>
      <c r="W1" s="314"/>
    </row>
    <row r="3" spans="1:23" ht="20.25" customHeight="1">
      <c r="A3" s="723" t="s">
        <v>12</v>
      </c>
      <c r="B3" s="689" t="s">
        <v>3363</v>
      </c>
      <c r="C3" s="705"/>
      <c r="D3" s="385"/>
      <c r="E3" s="708" t="s">
        <v>3347</v>
      </c>
      <c r="F3" s="708"/>
      <c r="G3" s="708"/>
      <c r="H3" s="708"/>
      <c r="I3" s="708"/>
      <c r="J3" s="315"/>
      <c r="K3" s="673" t="s">
        <v>3203</v>
      </c>
      <c r="L3" s="673"/>
      <c r="M3" s="673"/>
      <c r="N3" s="673"/>
      <c r="O3" s="673"/>
      <c r="P3" s="673"/>
      <c r="Q3" s="673"/>
      <c r="R3" s="673"/>
      <c r="S3" s="315"/>
      <c r="T3" s="315"/>
      <c r="U3" s="315"/>
      <c r="V3" s="316"/>
      <c r="W3" s="724" t="s">
        <v>3352</v>
      </c>
    </row>
    <row r="4" spans="1:23" ht="25.5" customHeight="1">
      <c r="A4" s="684"/>
      <c r="B4" s="690"/>
      <c r="C4" s="706"/>
      <c r="D4" s="402" t="s">
        <v>3345</v>
      </c>
      <c r="E4" s="682">
        <v>108530</v>
      </c>
      <c r="F4" s="682"/>
      <c r="G4" s="682"/>
      <c r="H4" s="682"/>
      <c r="I4" s="682"/>
      <c r="J4" s="317" t="s">
        <v>3344</v>
      </c>
      <c r="K4" s="718">
        <v>1080</v>
      </c>
      <c r="L4" s="718"/>
      <c r="M4" s="718"/>
      <c r="N4" s="718"/>
      <c r="O4" s="718"/>
      <c r="P4" s="718"/>
      <c r="Q4" s="718"/>
      <c r="R4" s="718"/>
      <c r="S4" s="407" t="s">
        <v>3343</v>
      </c>
      <c r="T4" s="317"/>
      <c r="U4" s="317"/>
      <c r="V4" s="318"/>
      <c r="W4" s="725"/>
    </row>
    <row r="5" spans="1:23" ht="20.25" customHeight="1">
      <c r="A5" s="685"/>
      <c r="B5" s="691"/>
      <c r="C5" s="707"/>
      <c r="D5" s="319"/>
      <c r="E5" s="319"/>
      <c r="F5" s="319"/>
      <c r="G5" s="320"/>
      <c r="H5" s="320"/>
      <c r="I5" s="320"/>
      <c r="J5" s="320"/>
      <c r="K5" s="320"/>
      <c r="L5" s="320"/>
      <c r="M5" s="719" t="s">
        <v>3342</v>
      </c>
      <c r="N5" s="719"/>
      <c r="O5" s="719"/>
      <c r="P5" s="719"/>
      <c r="Q5" s="719"/>
      <c r="R5" s="719"/>
      <c r="S5" s="719"/>
      <c r="T5" s="719"/>
      <c r="U5" s="719"/>
      <c r="V5" s="720"/>
      <c r="W5" s="726"/>
    </row>
    <row r="6" spans="1:23" ht="25.5" customHeight="1">
      <c r="A6" s="321"/>
      <c r="B6" s="321"/>
      <c r="C6" s="321"/>
      <c r="D6" s="322"/>
      <c r="E6" s="322"/>
      <c r="F6" s="322"/>
      <c r="G6" s="322"/>
      <c r="H6" s="323"/>
      <c r="I6" s="323"/>
      <c r="J6" s="323"/>
      <c r="K6" s="323"/>
      <c r="L6" s="321"/>
      <c r="M6" s="323"/>
      <c r="N6" s="323"/>
      <c r="O6" s="323"/>
      <c r="P6" s="323"/>
      <c r="Q6" s="18"/>
      <c r="R6" s="18"/>
      <c r="S6" s="18"/>
      <c r="T6" s="18"/>
      <c r="U6" s="18"/>
      <c r="V6" s="18"/>
      <c r="W6" s="324"/>
    </row>
    <row r="7" spans="1:23" ht="20.25" customHeight="1">
      <c r="A7" s="723" t="s">
        <v>13</v>
      </c>
      <c r="B7" s="689" t="s">
        <v>3362</v>
      </c>
      <c r="C7" s="705"/>
      <c r="D7" s="385"/>
      <c r="E7" s="708" t="s">
        <v>3347</v>
      </c>
      <c r="F7" s="708"/>
      <c r="G7" s="708"/>
      <c r="H7" s="708"/>
      <c r="I7" s="708"/>
      <c r="J7" s="315"/>
      <c r="K7" s="673" t="s">
        <v>3317</v>
      </c>
      <c r="L7" s="673"/>
      <c r="M7" s="673"/>
      <c r="N7" s="673"/>
      <c r="O7" s="673"/>
      <c r="P7" s="673"/>
      <c r="Q7" s="673"/>
      <c r="R7" s="673"/>
      <c r="S7" s="315"/>
      <c r="T7" s="315"/>
      <c r="U7" s="315"/>
      <c r="V7" s="316"/>
      <c r="W7" s="724" t="s">
        <v>3352</v>
      </c>
    </row>
    <row r="8" spans="1:23" ht="25.5" customHeight="1">
      <c r="A8" s="684"/>
      <c r="B8" s="690"/>
      <c r="C8" s="706"/>
      <c r="D8" s="402" t="s">
        <v>3361</v>
      </c>
      <c r="E8" s="682">
        <v>4050</v>
      </c>
      <c r="F8" s="682"/>
      <c r="G8" s="682"/>
      <c r="H8" s="682"/>
      <c r="I8" s="682"/>
      <c r="J8" s="317" t="s">
        <v>3344</v>
      </c>
      <c r="K8" s="718">
        <v>40</v>
      </c>
      <c r="L8" s="718"/>
      <c r="M8" s="718"/>
      <c r="N8" s="718"/>
      <c r="O8" s="718"/>
      <c r="P8" s="718"/>
      <c r="Q8" s="718"/>
      <c r="R8" s="718"/>
      <c r="S8" s="407" t="s">
        <v>3343</v>
      </c>
      <c r="T8" s="317"/>
      <c r="U8" s="317"/>
      <c r="V8" s="318"/>
      <c r="W8" s="725"/>
    </row>
    <row r="9" spans="1:23" ht="20.25" customHeight="1">
      <c r="A9" s="685"/>
      <c r="B9" s="691"/>
      <c r="C9" s="707"/>
      <c r="D9" s="319"/>
      <c r="E9" s="319"/>
      <c r="F9" s="319"/>
      <c r="G9" s="320"/>
      <c r="H9" s="320"/>
      <c r="I9" s="320"/>
      <c r="J9" s="320"/>
      <c r="K9" s="320"/>
      <c r="L9" s="320"/>
      <c r="M9" s="719" t="s">
        <v>3360</v>
      </c>
      <c r="N9" s="719"/>
      <c r="O9" s="719"/>
      <c r="P9" s="719"/>
      <c r="Q9" s="719"/>
      <c r="R9" s="719"/>
      <c r="S9" s="719"/>
      <c r="T9" s="719"/>
      <c r="U9" s="719"/>
      <c r="V9" s="720"/>
      <c r="W9" s="726"/>
    </row>
    <row r="10" spans="1:23" ht="25.5" customHeight="1">
      <c r="A10" s="321"/>
      <c r="B10" s="321"/>
      <c r="C10" s="321"/>
      <c r="D10" s="322"/>
      <c r="E10" s="322"/>
      <c r="F10" s="322"/>
      <c r="G10" s="322"/>
      <c r="H10" s="323"/>
      <c r="I10" s="323"/>
      <c r="J10" s="323"/>
      <c r="K10" s="323"/>
      <c r="L10" s="321"/>
      <c r="M10" s="323"/>
      <c r="N10" s="323"/>
      <c r="O10" s="323"/>
      <c r="P10" s="323"/>
      <c r="Q10" s="18"/>
      <c r="R10" s="18"/>
      <c r="S10" s="18"/>
      <c r="T10" s="18"/>
      <c r="U10" s="18"/>
      <c r="V10" s="18"/>
      <c r="W10" s="324"/>
    </row>
    <row r="11" spans="1:23" ht="20.25" customHeight="1">
      <c r="A11" s="692" t="s">
        <v>3225</v>
      </c>
      <c r="B11" s="677" t="s">
        <v>3359</v>
      </c>
      <c r="C11" s="699" t="s">
        <v>3358</v>
      </c>
      <c r="D11" s="385"/>
      <c r="E11" s="708" t="s">
        <v>3347</v>
      </c>
      <c r="F11" s="708"/>
      <c r="G11" s="708"/>
      <c r="H11" s="708"/>
      <c r="I11" s="708"/>
      <c r="J11" s="315"/>
      <c r="K11" s="673" t="s">
        <v>3203</v>
      </c>
      <c r="L11" s="673"/>
      <c r="M11" s="673"/>
      <c r="N11" s="673"/>
      <c r="O11" s="673"/>
      <c r="P11" s="673"/>
      <c r="Q11" s="673"/>
      <c r="R11" s="673"/>
      <c r="S11" s="315"/>
      <c r="T11" s="315"/>
      <c r="U11" s="315"/>
      <c r="V11" s="316"/>
      <c r="W11" s="715" t="s">
        <v>3226</v>
      </c>
    </row>
    <row r="12" spans="1:23" ht="25.5" customHeight="1">
      <c r="A12" s="693"/>
      <c r="B12" s="678"/>
      <c r="C12" s="700"/>
      <c r="D12" s="402" t="s">
        <v>3345</v>
      </c>
      <c r="E12" s="682">
        <v>36570</v>
      </c>
      <c r="F12" s="682"/>
      <c r="G12" s="682"/>
      <c r="H12" s="682"/>
      <c r="I12" s="682"/>
      <c r="J12" s="317" t="s">
        <v>3357</v>
      </c>
      <c r="K12" s="718">
        <v>360</v>
      </c>
      <c r="L12" s="718"/>
      <c r="M12" s="718"/>
      <c r="N12" s="718"/>
      <c r="O12" s="718"/>
      <c r="P12" s="718"/>
      <c r="Q12" s="718"/>
      <c r="R12" s="718"/>
      <c r="S12" s="407" t="s">
        <v>3343</v>
      </c>
      <c r="T12" s="317"/>
      <c r="U12" s="317"/>
      <c r="V12" s="318"/>
      <c r="W12" s="715"/>
    </row>
    <row r="13" spans="1:23" ht="20.25" customHeight="1">
      <c r="A13" s="693"/>
      <c r="B13" s="678"/>
      <c r="C13" s="701"/>
      <c r="D13" s="319"/>
      <c r="E13" s="319"/>
      <c r="F13" s="319"/>
      <c r="G13" s="320"/>
      <c r="H13" s="320"/>
      <c r="I13" s="320"/>
      <c r="J13" s="320"/>
      <c r="K13" s="320"/>
      <c r="L13" s="320"/>
      <c r="M13" s="719" t="s">
        <v>3342</v>
      </c>
      <c r="N13" s="719"/>
      <c r="O13" s="719"/>
      <c r="P13" s="719"/>
      <c r="Q13" s="719"/>
      <c r="R13" s="719"/>
      <c r="S13" s="719"/>
      <c r="T13" s="719"/>
      <c r="U13" s="719"/>
      <c r="V13" s="720"/>
      <c r="W13" s="715"/>
    </row>
    <row r="14" spans="1:23" ht="20.25" customHeight="1">
      <c r="A14" s="693"/>
      <c r="B14" s="678"/>
      <c r="C14" s="699" t="s">
        <v>3356</v>
      </c>
      <c r="D14" s="385"/>
      <c r="E14" s="708" t="s">
        <v>3347</v>
      </c>
      <c r="F14" s="708"/>
      <c r="G14" s="708"/>
      <c r="H14" s="708"/>
      <c r="I14" s="708"/>
      <c r="J14" s="315"/>
      <c r="K14" s="673" t="s">
        <v>3203</v>
      </c>
      <c r="L14" s="673"/>
      <c r="M14" s="673"/>
      <c r="N14" s="673"/>
      <c r="O14" s="673"/>
      <c r="P14" s="673"/>
      <c r="Q14" s="673"/>
      <c r="R14" s="673"/>
      <c r="S14" s="315"/>
      <c r="T14" s="315"/>
      <c r="U14" s="315"/>
      <c r="V14" s="316"/>
      <c r="W14" s="715"/>
    </row>
    <row r="15" spans="1:23" ht="25.5" customHeight="1">
      <c r="A15" s="693"/>
      <c r="B15" s="678"/>
      <c r="C15" s="700"/>
      <c r="D15" s="402" t="s">
        <v>3345</v>
      </c>
      <c r="E15" s="682">
        <v>24380</v>
      </c>
      <c r="F15" s="682"/>
      <c r="G15" s="682"/>
      <c r="H15" s="682"/>
      <c r="I15" s="682"/>
      <c r="J15" s="317" t="s">
        <v>3344</v>
      </c>
      <c r="K15" s="718">
        <v>240</v>
      </c>
      <c r="L15" s="718"/>
      <c r="M15" s="718"/>
      <c r="N15" s="718"/>
      <c r="O15" s="718"/>
      <c r="P15" s="718"/>
      <c r="Q15" s="718"/>
      <c r="R15" s="718"/>
      <c r="S15" s="407" t="s">
        <v>3343</v>
      </c>
      <c r="T15" s="317"/>
      <c r="U15" s="317"/>
      <c r="V15" s="318"/>
      <c r="W15" s="715"/>
    </row>
    <row r="16" spans="1:23" ht="20.25" customHeight="1">
      <c r="A16" s="694"/>
      <c r="B16" s="679"/>
      <c r="C16" s="701"/>
      <c r="D16" s="319"/>
      <c r="E16" s="319"/>
      <c r="F16" s="319"/>
      <c r="G16" s="320"/>
      <c r="H16" s="320"/>
      <c r="I16" s="320"/>
      <c r="J16" s="320"/>
      <c r="K16" s="320"/>
      <c r="L16" s="320"/>
      <c r="M16" s="727" t="s">
        <v>3342</v>
      </c>
      <c r="N16" s="727"/>
      <c r="O16" s="727"/>
      <c r="P16" s="727"/>
      <c r="Q16" s="727"/>
      <c r="R16" s="727"/>
      <c r="S16" s="727"/>
      <c r="T16" s="727"/>
      <c r="U16" s="727"/>
      <c r="V16" s="728"/>
      <c r="W16" s="715"/>
    </row>
    <row r="17" spans="1:23" ht="25.5" customHeight="1">
      <c r="A17" s="321"/>
      <c r="B17" s="321"/>
      <c r="C17" s="321"/>
      <c r="D17" s="322"/>
      <c r="E17" s="322"/>
      <c r="F17" s="322"/>
      <c r="G17" s="322"/>
      <c r="H17" s="323"/>
      <c r="I17" s="323"/>
      <c r="J17" s="323"/>
      <c r="K17" s="323"/>
      <c r="L17" s="321"/>
      <c r="M17" s="323"/>
      <c r="N17" s="323"/>
      <c r="O17" s="323"/>
      <c r="P17" s="323"/>
      <c r="Q17" s="18"/>
      <c r="R17" s="18"/>
      <c r="S17" s="18"/>
      <c r="T17" s="18"/>
      <c r="U17" s="18"/>
      <c r="V17" s="18"/>
      <c r="W17" s="324"/>
    </row>
    <row r="18" spans="1:23" ht="20.25" customHeight="1">
      <c r="A18" s="723" t="s">
        <v>24</v>
      </c>
      <c r="B18" s="677" t="s">
        <v>3355</v>
      </c>
      <c r="C18" s="705"/>
      <c r="D18" s="385"/>
      <c r="E18" s="708" t="s">
        <v>3347</v>
      </c>
      <c r="F18" s="708"/>
      <c r="G18" s="708"/>
      <c r="H18" s="708"/>
      <c r="I18" s="708"/>
      <c r="J18" s="315"/>
      <c r="K18" s="673" t="s">
        <v>3227</v>
      </c>
      <c r="L18" s="673"/>
      <c r="M18" s="673"/>
      <c r="N18" s="673"/>
      <c r="O18" s="673"/>
      <c r="P18" s="673"/>
      <c r="Q18" s="673"/>
      <c r="R18" s="673"/>
      <c r="S18" s="315"/>
      <c r="T18" s="315"/>
      <c r="U18" s="315"/>
      <c r="V18" s="316"/>
      <c r="W18" s="702" t="s">
        <v>25</v>
      </c>
    </row>
    <row r="19" spans="1:23" ht="25.5" customHeight="1">
      <c r="A19" s="684"/>
      <c r="B19" s="678"/>
      <c r="C19" s="706"/>
      <c r="D19" s="402" t="s">
        <v>3345</v>
      </c>
      <c r="E19" s="682">
        <v>78020</v>
      </c>
      <c r="F19" s="682"/>
      <c r="G19" s="682"/>
      <c r="H19" s="682"/>
      <c r="I19" s="682"/>
      <c r="J19" s="317" t="s">
        <v>3344</v>
      </c>
      <c r="K19" s="718">
        <v>780</v>
      </c>
      <c r="L19" s="718"/>
      <c r="M19" s="718"/>
      <c r="N19" s="718"/>
      <c r="O19" s="718"/>
      <c r="P19" s="718"/>
      <c r="Q19" s="718"/>
      <c r="R19" s="718"/>
      <c r="S19" s="407" t="s">
        <v>3343</v>
      </c>
      <c r="T19" s="317"/>
      <c r="U19" s="317"/>
      <c r="V19" s="318"/>
      <c r="W19" s="703"/>
    </row>
    <row r="20" spans="1:23" ht="20.25" customHeight="1">
      <c r="A20" s="685"/>
      <c r="B20" s="679"/>
      <c r="C20" s="707"/>
      <c r="D20" s="319"/>
      <c r="E20" s="319"/>
      <c r="F20" s="319"/>
      <c r="G20" s="320"/>
      <c r="H20" s="320"/>
      <c r="I20" s="320"/>
      <c r="J20" s="320"/>
      <c r="K20" s="320"/>
      <c r="L20" s="320"/>
      <c r="M20" s="719" t="s">
        <v>3354</v>
      </c>
      <c r="N20" s="719"/>
      <c r="O20" s="719"/>
      <c r="P20" s="719"/>
      <c r="Q20" s="719"/>
      <c r="R20" s="719"/>
      <c r="S20" s="719"/>
      <c r="T20" s="719"/>
      <c r="U20" s="719"/>
      <c r="V20" s="720"/>
      <c r="W20" s="704"/>
    </row>
    <row r="21" spans="1:23" ht="25.5" customHeight="1">
      <c r="A21" s="321"/>
      <c r="B21" s="321"/>
      <c r="C21" s="321"/>
      <c r="D21" s="322"/>
      <c r="E21" s="322"/>
      <c r="F21" s="322"/>
      <c r="G21" s="322"/>
      <c r="H21" s="323"/>
      <c r="I21" s="323"/>
      <c r="J21" s="323"/>
      <c r="K21" s="323"/>
      <c r="L21" s="321"/>
      <c r="M21" s="323"/>
      <c r="N21" s="323"/>
      <c r="O21" s="323"/>
      <c r="P21" s="323"/>
      <c r="Q21" s="18"/>
      <c r="R21" s="18"/>
      <c r="S21" s="18"/>
      <c r="T21" s="18"/>
      <c r="U21" s="18"/>
      <c r="V21" s="18"/>
      <c r="W21" s="324"/>
    </row>
    <row r="22" spans="1:23" ht="20.25" customHeight="1">
      <c r="A22" s="683" t="s">
        <v>19</v>
      </c>
      <c r="B22" s="689" t="s">
        <v>3353</v>
      </c>
      <c r="C22" s="705"/>
      <c r="D22" s="385"/>
      <c r="E22" s="708" t="s">
        <v>3347</v>
      </c>
      <c r="F22" s="708"/>
      <c r="G22" s="708"/>
      <c r="H22" s="708"/>
      <c r="I22" s="708"/>
      <c r="J22" s="315"/>
      <c r="K22" s="673" t="s">
        <v>3203</v>
      </c>
      <c r="L22" s="673"/>
      <c r="M22" s="673"/>
      <c r="N22" s="673"/>
      <c r="O22" s="673"/>
      <c r="P22" s="673"/>
      <c r="Q22" s="673"/>
      <c r="R22" s="673"/>
      <c r="S22" s="315"/>
      <c r="T22" s="315"/>
      <c r="U22" s="315"/>
      <c r="V22" s="316"/>
      <c r="W22" s="724" t="s">
        <v>3352</v>
      </c>
    </row>
    <row r="23" spans="1:23" ht="25.5" customHeight="1">
      <c r="A23" s="684"/>
      <c r="B23" s="690"/>
      <c r="C23" s="706"/>
      <c r="D23" s="402" t="s">
        <v>3345</v>
      </c>
      <c r="E23" s="682">
        <v>82880</v>
      </c>
      <c r="F23" s="682"/>
      <c r="G23" s="682"/>
      <c r="H23" s="682"/>
      <c r="I23" s="682"/>
      <c r="J23" s="317" t="s">
        <v>3351</v>
      </c>
      <c r="K23" s="718">
        <v>820</v>
      </c>
      <c r="L23" s="718"/>
      <c r="M23" s="718"/>
      <c r="N23" s="718"/>
      <c r="O23" s="718"/>
      <c r="P23" s="718"/>
      <c r="Q23" s="718"/>
      <c r="R23" s="718"/>
      <c r="S23" s="407" t="s">
        <v>3350</v>
      </c>
      <c r="T23" s="317"/>
      <c r="U23" s="317"/>
      <c r="V23" s="318"/>
      <c r="W23" s="725"/>
    </row>
    <row r="24" spans="1:23" ht="20.25" customHeight="1">
      <c r="A24" s="685"/>
      <c r="B24" s="691"/>
      <c r="C24" s="707"/>
      <c r="D24" s="319"/>
      <c r="E24" s="319"/>
      <c r="F24" s="319"/>
      <c r="G24" s="320"/>
      <c r="H24" s="320"/>
      <c r="I24" s="320"/>
      <c r="J24" s="320"/>
      <c r="K24" s="320"/>
      <c r="L24" s="320"/>
      <c r="M24" s="719" t="s">
        <v>3349</v>
      </c>
      <c r="N24" s="719"/>
      <c r="O24" s="719"/>
      <c r="P24" s="719"/>
      <c r="Q24" s="719"/>
      <c r="R24" s="719"/>
      <c r="S24" s="719"/>
      <c r="T24" s="719"/>
      <c r="U24" s="719"/>
      <c r="V24" s="720"/>
      <c r="W24" s="726"/>
    </row>
    <row r="25" spans="1:23" ht="25.5" customHeight="1">
      <c r="A25" s="321"/>
      <c r="B25" s="321"/>
      <c r="C25" s="321"/>
      <c r="D25" s="322"/>
      <c r="E25" s="322"/>
      <c r="F25" s="322"/>
      <c r="G25" s="322"/>
      <c r="H25" s="323"/>
      <c r="I25" s="323"/>
      <c r="J25" s="323"/>
      <c r="K25" s="323"/>
      <c r="L25" s="321"/>
      <c r="M25" s="323"/>
      <c r="N25" s="323"/>
      <c r="O25" s="323"/>
      <c r="P25" s="323"/>
      <c r="Q25" s="18"/>
      <c r="R25" s="18"/>
      <c r="S25" s="18"/>
      <c r="T25" s="18"/>
      <c r="U25" s="18"/>
      <c r="V25" s="18"/>
      <c r="W25" s="324"/>
    </row>
    <row r="26" spans="1:23" ht="20.25" customHeight="1">
      <c r="A26" s="683" t="s">
        <v>18</v>
      </c>
      <c r="B26" s="686" t="s">
        <v>3348</v>
      </c>
      <c r="C26" s="705"/>
      <c r="D26" s="385"/>
      <c r="E26" s="708" t="s">
        <v>3347</v>
      </c>
      <c r="F26" s="708"/>
      <c r="G26" s="708"/>
      <c r="H26" s="708"/>
      <c r="I26" s="708"/>
      <c r="J26" s="315"/>
      <c r="K26" s="673" t="s">
        <v>3203</v>
      </c>
      <c r="L26" s="673"/>
      <c r="M26" s="673"/>
      <c r="N26" s="673"/>
      <c r="O26" s="673"/>
      <c r="P26" s="673"/>
      <c r="Q26" s="673"/>
      <c r="R26" s="673"/>
      <c r="S26" s="315"/>
      <c r="T26" s="315"/>
      <c r="U26" s="315"/>
      <c r="V26" s="316"/>
      <c r="W26" s="724" t="s">
        <v>3346</v>
      </c>
    </row>
    <row r="27" spans="1:23" ht="25.5" customHeight="1">
      <c r="A27" s="684"/>
      <c r="B27" s="687"/>
      <c r="C27" s="706"/>
      <c r="D27" s="402" t="s">
        <v>3345</v>
      </c>
      <c r="E27" s="682">
        <v>69060</v>
      </c>
      <c r="F27" s="682"/>
      <c r="G27" s="682"/>
      <c r="H27" s="682"/>
      <c r="I27" s="682"/>
      <c r="J27" s="317" t="s">
        <v>3344</v>
      </c>
      <c r="K27" s="718">
        <v>690</v>
      </c>
      <c r="L27" s="718"/>
      <c r="M27" s="718"/>
      <c r="N27" s="718"/>
      <c r="O27" s="718"/>
      <c r="P27" s="718"/>
      <c r="Q27" s="718"/>
      <c r="R27" s="718"/>
      <c r="S27" s="407" t="s">
        <v>3343</v>
      </c>
      <c r="T27" s="317"/>
      <c r="U27" s="317"/>
      <c r="V27" s="318"/>
      <c r="W27" s="725"/>
    </row>
    <row r="28" spans="1:23" ht="20.25" customHeight="1">
      <c r="A28" s="685"/>
      <c r="B28" s="688"/>
      <c r="C28" s="707"/>
      <c r="D28" s="319"/>
      <c r="E28" s="319"/>
      <c r="F28" s="319"/>
      <c r="G28" s="320"/>
      <c r="H28" s="320"/>
      <c r="I28" s="320"/>
      <c r="J28" s="320"/>
      <c r="K28" s="320"/>
      <c r="L28" s="320"/>
      <c r="M28" s="719" t="s">
        <v>3342</v>
      </c>
      <c r="N28" s="719"/>
      <c r="O28" s="719"/>
      <c r="P28" s="719"/>
      <c r="Q28" s="719"/>
      <c r="R28" s="719"/>
      <c r="S28" s="719"/>
      <c r="T28" s="719"/>
      <c r="U28" s="719"/>
      <c r="V28" s="720"/>
      <c r="W28" s="726"/>
    </row>
    <row r="29" spans="1:23" ht="25.5" customHeight="1">
      <c r="A29" s="325"/>
      <c r="B29" s="325"/>
      <c r="C29" s="325"/>
      <c r="D29" s="326"/>
      <c r="E29" s="326"/>
      <c r="F29" s="326"/>
      <c r="G29" s="326"/>
      <c r="H29" s="327"/>
      <c r="I29" s="327"/>
      <c r="J29" s="327"/>
      <c r="K29" s="327"/>
      <c r="L29" s="325"/>
      <c r="M29" s="327"/>
      <c r="N29" s="327"/>
      <c r="O29" s="327"/>
      <c r="P29" s="327"/>
      <c r="Q29" s="328"/>
      <c r="R29" s="328"/>
      <c r="S29" s="328"/>
      <c r="T29" s="328"/>
      <c r="U29" s="328"/>
      <c r="V29" s="328"/>
      <c r="W29" s="329"/>
    </row>
    <row r="30" spans="1:23" s="411" customFormat="1" ht="25.5" customHeight="1">
      <c r="A30" s="674" t="s">
        <v>23</v>
      </c>
      <c r="B30" s="677" t="s">
        <v>3341</v>
      </c>
      <c r="C30" s="674" t="s">
        <v>21</v>
      </c>
      <c r="D30" s="680"/>
      <c r="E30" s="680"/>
      <c r="F30" s="680"/>
      <c r="G30" s="680"/>
      <c r="H30" s="680"/>
      <c r="I30" s="680"/>
      <c r="J30" s="680"/>
      <c r="K30" s="680"/>
      <c r="L30" s="680"/>
      <c r="M30" s="680"/>
      <c r="N30" s="680"/>
      <c r="O30" s="680"/>
      <c r="P30" s="680"/>
      <c r="Q30" s="680"/>
      <c r="R30" s="680"/>
      <c r="S30" s="680"/>
      <c r="T30" s="680"/>
      <c r="U30" s="680"/>
      <c r="V30" s="681"/>
      <c r="W30" s="734" t="s">
        <v>20</v>
      </c>
    </row>
    <row r="31" spans="1:23" s="411" customFormat="1" ht="25.5" customHeight="1">
      <c r="A31" s="675"/>
      <c r="B31" s="678"/>
      <c r="C31" s="735" t="s">
        <v>3340</v>
      </c>
      <c r="D31" s="736"/>
      <c r="E31" s="736"/>
      <c r="F31" s="736"/>
      <c r="G31" s="736"/>
      <c r="H31" s="736"/>
      <c r="I31" s="736"/>
      <c r="J31" s="736"/>
      <c r="K31" s="736"/>
      <c r="L31" s="736"/>
      <c r="M31" s="682">
        <v>50770</v>
      </c>
      <c r="N31" s="682"/>
      <c r="O31" s="682"/>
      <c r="P31" s="682"/>
      <c r="Q31" s="682"/>
      <c r="R31" s="403"/>
      <c r="S31" s="317" t="s">
        <v>3339</v>
      </c>
      <c r="T31" s="739" t="s">
        <v>3338</v>
      </c>
      <c r="U31" s="739"/>
      <c r="V31" s="740"/>
      <c r="W31" s="687"/>
    </row>
    <row r="32" spans="1:23" s="411" customFormat="1" ht="25.5" customHeight="1">
      <c r="A32" s="676"/>
      <c r="B32" s="679"/>
      <c r="C32" s="737" t="s">
        <v>3337</v>
      </c>
      <c r="D32" s="738"/>
      <c r="E32" s="738"/>
      <c r="F32" s="738"/>
      <c r="G32" s="738"/>
      <c r="H32" s="738"/>
      <c r="I32" s="738"/>
      <c r="J32" s="738"/>
      <c r="K32" s="738"/>
      <c r="L32" s="738"/>
      <c r="M32" s="741">
        <v>6350</v>
      </c>
      <c r="N32" s="741"/>
      <c r="O32" s="741"/>
      <c r="P32" s="741"/>
      <c r="Q32" s="741"/>
      <c r="R32" s="404"/>
      <c r="S32" s="330" t="s">
        <v>3336</v>
      </c>
      <c r="T32" s="719" t="s">
        <v>3335</v>
      </c>
      <c r="U32" s="719"/>
      <c r="V32" s="720"/>
      <c r="W32" s="688"/>
    </row>
    <row r="33" spans="1:23" ht="25.5" customHeight="1">
      <c r="A33" s="321"/>
      <c r="B33" s="321"/>
      <c r="C33" s="321"/>
      <c r="D33" s="322"/>
      <c r="E33" s="322"/>
      <c r="F33" s="322"/>
      <c r="G33" s="322"/>
      <c r="H33" s="323"/>
      <c r="I33" s="323"/>
      <c r="J33" s="323"/>
      <c r="K33" s="323"/>
      <c r="L33" s="321"/>
      <c r="M33" s="323"/>
      <c r="N33" s="323"/>
      <c r="O33" s="323"/>
      <c r="P33" s="323"/>
      <c r="Q33" s="18"/>
      <c r="R33" s="18"/>
      <c r="S33" s="18"/>
      <c r="T33" s="18"/>
      <c r="U33" s="18"/>
      <c r="V33" s="18"/>
      <c r="W33" s="324"/>
    </row>
    <row r="34" spans="1:23" ht="30" customHeight="1">
      <c r="A34" s="692" t="s">
        <v>3228</v>
      </c>
      <c r="B34" s="677" t="s">
        <v>3334</v>
      </c>
      <c r="C34" s="695" t="s">
        <v>3229</v>
      </c>
      <c r="D34" s="696"/>
      <c r="E34" s="696"/>
      <c r="F34" s="696"/>
      <c r="G34" s="696"/>
      <c r="H34" s="697">
        <v>1740</v>
      </c>
      <c r="I34" s="697"/>
      <c r="J34" s="697"/>
      <c r="K34" s="697"/>
      <c r="L34" s="698"/>
      <c r="M34" s="695" t="s">
        <v>3230</v>
      </c>
      <c r="N34" s="696"/>
      <c r="O34" s="696"/>
      <c r="P34" s="696"/>
      <c r="Q34" s="696"/>
      <c r="R34" s="697">
        <v>1200</v>
      </c>
      <c r="S34" s="697"/>
      <c r="T34" s="697"/>
      <c r="U34" s="697"/>
      <c r="V34" s="698"/>
      <c r="W34" s="715" t="s">
        <v>3231</v>
      </c>
    </row>
    <row r="35" spans="1:23" ht="30" customHeight="1">
      <c r="A35" s="693"/>
      <c r="B35" s="678"/>
      <c r="C35" s="695" t="s">
        <v>3232</v>
      </c>
      <c r="D35" s="696"/>
      <c r="E35" s="696"/>
      <c r="F35" s="696"/>
      <c r="G35" s="696"/>
      <c r="H35" s="697">
        <v>1550</v>
      </c>
      <c r="I35" s="697"/>
      <c r="J35" s="697"/>
      <c r="K35" s="697"/>
      <c r="L35" s="698"/>
      <c r="M35" s="695" t="s">
        <v>3233</v>
      </c>
      <c r="N35" s="696"/>
      <c r="O35" s="696"/>
      <c r="P35" s="696"/>
      <c r="Q35" s="696"/>
      <c r="R35" s="697">
        <v>110</v>
      </c>
      <c r="S35" s="697"/>
      <c r="T35" s="697"/>
      <c r="U35" s="697"/>
      <c r="V35" s="698"/>
      <c r="W35" s="715"/>
    </row>
    <row r="36" spans="1:23" ht="30" customHeight="1">
      <c r="A36" s="694"/>
      <c r="B36" s="679"/>
      <c r="C36" s="695" t="s">
        <v>3234</v>
      </c>
      <c r="D36" s="696"/>
      <c r="E36" s="696"/>
      <c r="F36" s="696"/>
      <c r="G36" s="696"/>
      <c r="H36" s="697">
        <v>1530</v>
      </c>
      <c r="I36" s="697"/>
      <c r="J36" s="697"/>
      <c r="K36" s="697"/>
      <c r="L36" s="698"/>
      <c r="M36" s="731"/>
      <c r="N36" s="732"/>
      <c r="O36" s="732"/>
      <c r="P36" s="732"/>
      <c r="Q36" s="732"/>
      <c r="R36" s="732"/>
      <c r="S36" s="732"/>
      <c r="T36" s="732"/>
      <c r="U36" s="732"/>
      <c r="V36" s="733"/>
      <c r="W36" s="715"/>
    </row>
    <row r="37" spans="1:23" ht="25.5" customHeight="1">
      <c r="A37" s="321"/>
      <c r="B37" s="321"/>
      <c r="C37" s="321"/>
      <c r="D37" s="322"/>
      <c r="E37" s="322"/>
      <c r="F37" s="322"/>
      <c r="G37" s="322"/>
      <c r="H37" s="323"/>
      <c r="I37" s="323"/>
      <c r="J37" s="323"/>
      <c r="K37" s="323"/>
      <c r="L37" s="321"/>
      <c r="M37" s="323"/>
      <c r="N37" s="323"/>
      <c r="O37" s="323"/>
      <c r="P37" s="323"/>
      <c r="Q37" s="18"/>
      <c r="R37" s="18"/>
      <c r="S37" s="18"/>
      <c r="T37" s="18"/>
      <c r="U37" s="18"/>
      <c r="V37" s="18"/>
      <c r="W37" s="324"/>
    </row>
    <row r="38" spans="1:23" ht="30" customHeight="1">
      <c r="A38" s="331" t="s">
        <v>3235</v>
      </c>
      <c r="B38" s="332" t="s">
        <v>3328</v>
      </c>
      <c r="C38" s="671">
        <v>60520</v>
      </c>
      <c r="D38" s="671"/>
      <c r="E38" s="671"/>
      <c r="F38" s="671"/>
      <c r="G38" s="671"/>
      <c r="H38" s="671"/>
      <c r="I38" s="671"/>
      <c r="J38" s="671"/>
      <c r="K38" s="671"/>
      <c r="L38" s="671"/>
      <c r="M38" s="671"/>
      <c r="N38" s="671"/>
      <c r="O38" s="671"/>
      <c r="P38" s="671"/>
      <c r="Q38" s="671"/>
      <c r="R38" s="671"/>
      <c r="S38" s="671"/>
      <c r="T38" s="671"/>
      <c r="U38" s="671"/>
      <c r="V38" s="672"/>
      <c r="W38" s="333" t="s">
        <v>3236</v>
      </c>
    </row>
    <row r="39" spans="1:23" ht="25.5" customHeight="1">
      <c r="A39" s="321"/>
      <c r="B39" s="321"/>
      <c r="C39" s="321"/>
      <c r="D39" s="322"/>
      <c r="E39" s="322"/>
      <c r="F39" s="322"/>
      <c r="G39" s="322"/>
      <c r="H39" s="323"/>
      <c r="I39" s="323"/>
      <c r="J39" s="323"/>
      <c r="K39" s="323"/>
      <c r="L39" s="321"/>
      <c r="M39" s="323"/>
      <c r="N39" s="323"/>
      <c r="O39" s="323"/>
      <c r="P39" s="323"/>
      <c r="Q39" s="18"/>
      <c r="R39" s="18"/>
      <c r="S39" s="18"/>
      <c r="T39" s="18"/>
      <c r="U39" s="18"/>
      <c r="V39" s="18"/>
      <c r="W39" s="324"/>
    </row>
    <row r="40" spans="1:23" ht="30" customHeight="1">
      <c r="A40" s="331" t="s">
        <v>3237</v>
      </c>
      <c r="B40" s="332" t="s">
        <v>3333</v>
      </c>
      <c r="C40" s="729">
        <v>6080</v>
      </c>
      <c r="D40" s="729"/>
      <c r="E40" s="729"/>
      <c r="F40" s="729"/>
      <c r="G40" s="729"/>
      <c r="H40" s="729"/>
      <c r="I40" s="729"/>
      <c r="J40" s="729"/>
      <c r="K40" s="729"/>
      <c r="L40" s="729"/>
      <c r="M40" s="729"/>
      <c r="N40" s="729"/>
      <c r="O40" s="729"/>
      <c r="P40" s="729"/>
      <c r="Q40" s="729"/>
      <c r="R40" s="729"/>
      <c r="S40" s="729"/>
      <c r="T40" s="729"/>
      <c r="U40" s="729"/>
      <c r="V40" s="730"/>
      <c r="W40" s="333" t="s">
        <v>3236</v>
      </c>
    </row>
    <row r="41" spans="1:23" ht="25.5" customHeight="1">
      <c r="A41" s="321"/>
      <c r="B41" s="321"/>
      <c r="C41" s="321"/>
      <c r="D41" s="322"/>
      <c r="E41" s="322"/>
      <c r="F41" s="322"/>
      <c r="G41" s="322"/>
      <c r="H41" s="323"/>
      <c r="I41" s="323"/>
      <c r="J41" s="323"/>
      <c r="K41" s="323"/>
      <c r="L41" s="321"/>
      <c r="M41" s="323"/>
      <c r="N41" s="323"/>
      <c r="O41" s="323"/>
      <c r="P41" s="323"/>
      <c r="Q41" s="18"/>
      <c r="R41" s="18"/>
      <c r="S41" s="18"/>
      <c r="T41" s="18"/>
      <c r="U41" s="18"/>
      <c r="V41" s="18"/>
      <c r="W41" s="334"/>
    </row>
    <row r="42" spans="1:23" ht="30" customHeight="1">
      <c r="A42" s="331" t="s">
        <v>3238</v>
      </c>
      <c r="B42" s="332" t="s">
        <v>3332</v>
      </c>
      <c r="C42" s="671">
        <v>152460</v>
      </c>
      <c r="D42" s="671"/>
      <c r="E42" s="671"/>
      <c r="F42" s="671"/>
      <c r="G42" s="671"/>
      <c r="H42" s="671"/>
      <c r="I42" s="671"/>
      <c r="J42" s="671"/>
      <c r="K42" s="671"/>
      <c r="L42" s="671"/>
      <c r="M42" s="671"/>
      <c r="N42" s="671"/>
      <c r="O42" s="671"/>
      <c r="P42" s="671"/>
      <c r="Q42" s="671"/>
      <c r="R42" s="671"/>
      <c r="S42" s="671"/>
      <c r="T42" s="671"/>
      <c r="U42" s="671"/>
      <c r="V42" s="672"/>
      <c r="W42" s="333" t="s">
        <v>3236</v>
      </c>
    </row>
    <row r="43" spans="1:23" ht="25.5" customHeight="1">
      <c r="A43" s="321"/>
      <c r="B43" s="405"/>
      <c r="C43" s="321"/>
      <c r="D43" s="322"/>
      <c r="E43" s="322"/>
      <c r="F43" s="322"/>
      <c r="G43" s="322"/>
      <c r="H43" s="323"/>
      <c r="I43" s="323"/>
      <c r="J43" s="323"/>
      <c r="K43" s="323"/>
      <c r="L43" s="321"/>
      <c r="M43" s="323"/>
      <c r="N43" s="323"/>
      <c r="O43" s="323"/>
      <c r="P43" s="323"/>
      <c r="Q43" s="18"/>
      <c r="R43" s="18"/>
      <c r="S43" s="18"/>
      <c r="T43" s="18"/>
      <c r="U43" s="18"/>
      <c r="V43" s="18"/>
      <c r="W43" s="334"/>
    </row>
    <row r="44" spans="1:23" ht="18" hidden="1" customHeight="1">
      <c r="A44" s="692" t="s">
        <v>3239</v>
      </c>
      <c r="B44" s="405"/>
      <c r="C44" s="709" t="s">
        <v>3240</v>
      </c>
      <c r="D44" s="710"/>
      <c r="E44" s="710"/>
      <c r="F44" s="710"/>
      <c r="G44" s="710"/>
      <c r="H44" s="710"/>
      <c r="I44" s="710"/>
      <c r="J44" s="710"/>
      <c r="K44" s="710"/>
      <c r="L44" s="713">
        <v>456000</v>
      </c>
      <c r="M44" s="713"/>
      <c r="N44" s="713"/>
      <c r="O44" s="713"/>
      <c r="P44" s="335"/>
      <c r="Q44" s="335"/>
      <c r="R44" s="335"/>
      <c r="S44" s="335"/>
      <c r="T44" s="335"/>
      <c r="U44" s="335"/>
      <c r="V44" s="336"/>
      <c r="W44" s="715" t="s">
        <v>3331</v>
      </c>
    </row>
    <row r="45" spans="1:23" ht="18" hidden="1" customHeight="1">
      <c r="A45" s="693"/>
      <c r="B45" s="405"/>
      <c r="C45" s="711"/>
      <c r="D45" s="712"/>
      <c r="E45" s="712"/>
      <c r="F45" s="712"/>
      <c r="G45" s="712"/>
      <c r="H45" s="712"/>
      <c r="I45" s="712"/>
      <c r="J45" s="712"/>
      <c r="K45" s="712"/>
      <c r="L45" s="716" t="s">
        <v>3330</v>
      </c>
      <c r="M45" s="716"/>
      <c r="N45" s="716"/>
      <c r="O45" s="716"/>
      <c r="P45" s="716"/>
      <c r="Q45" s="716"/>
      <c r="R45" s="716"/>
      <c r="S45" s="716"/>
      <c r="T45" s="716"/>
      <c r="U45" s="716"/>
      <c r="V45" s="717"/>
      <c r="W45" s="715"/>
    </row>
    <row r="46" spans="1:23" ht="18" hidden="1" customHeight="1">
      <c r="A46" s="693"/>
      <c r="B46" s="405"/>
      <c r="C46" s="709" t="s">
        <v>3241</v>
      </c>
      <c r="D46" s="710"/>
      <c r="E46" s="710"/>
      <c r="F46" s="710"/>
      <c r="G46" s="710"/>
      <c r="H46" s="710"/>
      <c r="I46" s="710"/>
      <c r="J46" s="710"/>
      <c r="K46" s="710"/>
      <c r="L46" s="713">
        <v>760000</v>
      </c>
      <c r="M46" s="713"/>
      <c r="N46" s="713"/>
      <c r="O46" s="713"/>
      <c r="P46" s="335"/>
      <c r="Q46" s="335"/>
      <c r="R46" s="335"/>
      <c r="S46" s="335"/>
      <c r="T46" s="335"/>
      <c r="U46" s="335"/>
      <c r="V46" s="336"/>
      <c r="W46" s="715"/>
    </row>
    <row r="47" spans="1:23" ht="18" hidden="1" customHeight="1">
      <c r="A47" s="693"/>
      <c r="B47" s="406"/>
      <c r="C47" s="711"/>
      <c r="D47" s="712"/>
      <c r="E47" s="712"/>
      <c r="F47" s="712"/>
      <c r="G47" s="712"/>
      <c r="H47" s="712"/>
      <c r="I47" s="712"/>
      <c r="J47" s="712"/>
      <c r="K47" s="712"/>
      <c r="L47" s="716" t="s">
        <v>3329</v>
      </c>
      <c r="M47" s="716"/>
      <c r="N47" s="716"/>
      <c r="O47" s="716"/>
      <c r="P47" s="716"/>
      <c r="Q47" s="716"/>
      <c r="R47" s="716"/>
      <c r="S47" s="716"/>
      <c r="T47" s="716"/>
      <c r="U47" s="716"/>
      <c r="V47" s="717"/>
      <c r="W47" s="715"/>
    </row>
    <row r="48" spans="1:23" ht="18" hidden="1" customHeight="1">
      <c r="A48" s="693"/>
      <c r="B48" s="321"/>
      <c r="C48" s="709" t="s">
        <v>3242</v>
      </c>
      <c r="D48" s="710"/>
      <c r="E48" s="710"/>
      <c r="F48" s="710"/>
      <c r="G48" s="710"/>
      <c r="H48" s="710"/>
      <c r="I48" s="710"/>
      <c r="J48" s="710"/>
      <c r="K48" s="710"/>
      <c r="L48" s="713">
        <v>1065000</v>
      </c>
      <c r="M48" s="713"/>
      <c r="N48" s="713"/>
      <c r="O48" s="713"/>
      <c r="P48" s="335"/>
      <c r="Q48" s="335"/>
      <c r="R48" s="335"/>
      <c r="S48" s="335"/>
      <c r="T48" s="335"/>
      <c r="U48" s="335"/>
      <c r="V48" s="336"/>
      <c r="W48" s="715"/>
    </row>
    <row r="49" spans="1:23" ht="18" hidden="1" customHeight="1">
      <c r="A49" s="694"/>
      <c r="B49" s="332" t="s">
        <v>3328</v>
      </c>
      <c r="C49" s="711"/>
      <c r="D49" s="712"/>
      <c r="E49" s="712"/>
      <c r="F49" s="712"/>
      <c r="G49" s="712"/>
      <c r="H49" s="712"/>
      <c r="I49" s="712"/>
      <c r="J49" s="712"/>
      <c r="K49" s="712"/>
      <c r="L49" s="716" t="s">
        <v>3327</v>
      </c>
      <c r="M49" s="716"/>
      <c r="N49" s="716"/>
      <c r="O49" s="716"/>
      <c r="P49" s="716"/>
      <c r="Q49" s="716"/>
      <c r="R49" s="716"/>
      <c r="S49" s="716"/>
      <c r="T49" s="716"/>
      <c r="U49" s="716"/>
      <c r="V49" s="717"/>
      <c r="W49" s="715"/>
    </row>
    <row r="50" spans="1:23" ht="25.5" hidden="1" customHeight="1">
      <c r="A50" s="321"/>
      <c r="B50" s="321"/>
      <c r="C50" s="321"/>
      <c r="D50" s="322"/>
      <c r="E50" s="322"/>
      <c r="F50" s="322"/>
      <c r="G50" s="322"/>
      <c r="H50" s="323"/>
      <c r="I50" s="323"/>
      <c r="J50" s="323"/>
      <c r="K50" s="323"/>
      <c r="L50" s="321"/>
      <c r="M50" s="18"/>
      <c r="N50" s="323"/>
      <c r="O50" s="323"/>
      <c r="P50" s="323"/>
      <c r="Q50" s="18"/>
      <c r="R50" s="18"/>
      <c r="S50" s="18"/>
      <c r="T50" s="18"/>
      <c r="U50" s="18"/>
      <c r="V50" s="18"/>
      <c r="W50" s="334"/>
    </row>
    <row r="51" spans="1:23" ht="30" customHeight="1">
      <c r="A51" s="331" t="s">
        <v>3243</v>
      </c>
      <c r="B51" s="332" t="s">
        <v>3326</v>
      </c>
      <c r="C51" s="721">
        <v>160000</v>
      </c>
      <c r="D51" s="721"/>
      <c r="E51" s="721"/>
      <c r="F51" s="721"/>
      <c r="G51" s="721"/>
      <c r="H51" s="721"/>
      <c r="I51" s="721"/>
      <c r="J51" s="721"/>
      <c r="K51" s="721"/>
      <c r="L51" s="721"/>
      <c r="M51" s="721"/>
      <c r="N51" s="721"/>
      <c r="O51" s="721"/>
      <c r="P51" s="721"/>
      <c r="Q51" s="721"/>
      <c r="R51" s="721"/>
      <c r="S51" s="721"/>
      <c r="T51" s="721"/>
      <c r="U51" s="721"/>
      <c r="V51" s="722"/>
      <c r="W51" s="333" t="s">
        <v>3236</v>
      </c>
    </row>
    <row r="52" spans="1:23" ht="25.5" customHeight="1">
      <c r="A52" s="321"/>
      <c r="B52" s="321"/>
      <c r="C52" s="321"/>
      <c r="D52" s="322"/>
      <c r="E52" s="322"/>
      <c r="F52" s="322"/>
      <c r="G52" s="322"/>
      <c r="H52" s="323"/>
      <c r="I52" s="323"/>
      <c r="J52" s="323"/>
      <c r="K52" s="323"/>
      <c r="L52" s="321"/>
      <c r="M52" s="18"/>
      <c r="N52" s="323"/>
      <c r="O52" s="323"/>
      <c r="P52" s="323"/>
      <c r="Q52" s="18"/>
      <c r="R52" s="18"/>
      <c r="S52" s="18"/>
      <c r="T52" s="18"/>
      <c r="U52" s="18"/>
      <c r="V52" s="18"/>
      <c r="W52" s="337"/>
    </row>
    <row r="53" spans="1:23" ht="30" customHeight="1">
      <c r="A53" s="331" t="s">
        <v>3244</v>
      </c>
      <c r="B53" s="332" t="s">
        <v>3325</v>
      </c>
      <c r="C53" s="671">
        <v>96840</v>
      </c>
      <c r="D53" s="671"/>
      <c r="E53" s="671"/>
      <c r="F53" s="671"/>
      <c r="G53" s="671"/>
      <c r="H53" s="671"/>
      <c r="I53" s="671"/>
      <c r="J53" s="671"/>
      <c r="K53" s="671"/>
      <c r="L53" s="671"/>
      <c r="M53" s="671"/>
      <c r="N53" s="671"/>
      <c r="O53" s="671"/>
      <c r="P53" s="671"/>
      <c r="Q53" s="671"/>
      <c r="R53" s="671"/>
      <c r="S53" s="671"/>
      <c r="T53" s="671"/>
      <c r="U53" s="671"/>
      <c r="V53" s="672"/>
      <c r="W53" s="333" t="s">
        <v>3236</v>
      </c>
    </row>
    <row r="54" spans="1:23" ht="25.5" customHeight="1">
      <c r="A54" s="321"/>
      <c r="B54" s="321"/>
      <c r="C54" s="321"/>
      <c r="D54" s="322"/>
      <c r="E54" s="322"/>
      <c r="F54" s="322"/>
      <c r="G54" s="322"/>
      <c r="H54" s="323"/>
      <c r="I54" s="323"/>
      <c r="J54" s="323"/>
      <c r="K54" s="323"/>
      <c r="L54" s="321"/>
      <c r="M54" s="18"/>
      <c r="N54" s="323"/>
      <c r="O54" s="323"/>
      <c r="P54" s="323"/>
      <c r="Q54" s="18"/>
      <c r="R54" s="18"/>
      <c r="S54" s="18"/>
      <c r="T54" s="18"/>
      <c r="U54" s="18"/>
      <c r="V54" s="18"/>
      <c r="W54" s="337" t="s">
        <v>3324</v>
      </c>
    </row>
    <row r="55" spans="1:23" ht="30" customHeight="1">
      <c r="A55" s="410" t="s">
        <v>3245</v>
      </c>
      <c r="B55" s="332" t="s">
        <v>3323</v>
      </c>
      <c r="C55" s="671">
        <v>120000</v>
      </c>
      <c r="D55" s="671"/>
      <c r="E55" s="671"/>
      <c r="F55" s="671"/>
      <c r="G55" s="671"/>
      <c r="H55" s="671"/>
      <c r="I55" s="671"/>
      <c r="J55" s="671"/>
      <c r="K55" s="671"/>
      <c r="L55" s="671"/>
      <c r="M55" s="671"/>
      <c r="N55" s="671"/>
      <c r="O55" s="671"/>
      <c r="P55" s="671"/>
      <c r="Q55" s="671"/>
      <c r="R55" s="671"/>
      <c r="S55" s="671"/>
      <c r="T55" s="671"/>
      <c r="U55" s="671"/>
      <c r="V55" s="671"/>
      <c r="W55" s="409" t="s">
        <v>3322</v>
      </c>
    </row>
    <row r="56" spans="1:23" ht="25.5" customHeight="1">
      <c r="A56" s="321"/>
      <c r="B56" s="321"/>
      <c r="C56" s="321"/>
      <c r="D56" s="322"/>
      <c r="E56" s="322"/>
      <c r="F56" s="322"/>
      <c r="G56" s="322"/>
      <c r="H56" s="323"/>
      <c r="I56" s="323"/>
      <c r="J56" s="323"/>
      <c r="K56" s="323"/>
      <c r="L56" s="321"/>
      <c r="M56" s="18"/>
      <c r="N56" s="323"/>
      <c r="O56" s="323"/>
      <c r="P56" s="323"/>
      <c r="Q56" s="18"/>
      <c r="R56" s="18"/>
      <c r="S56" s="18"/>
      <c r="T56" s="18"/>
      <c r="U56" s="18"/>
      <c r="V56" s="18"/>
      <c r="W56" s="337" t="s">
        <v>3321</v>
      </c>
    </row>
    <row r="57" spans="1:23" ht="30" customHeight="1">
      <c r="A57" s="331" t="s">
        <v>3246</v>
      </c>
      <c r="B57" s="332" t="s">
        <v>3320</v>
      </c>
      <c r="C57" s="671">
        <v>150000</v>
      </c>
      <c r="D57" s="671"/>
      <c r="E57" s="671"/>
      <c r="F57" s="671"/>
      <c r="G57" s="671"/>
      <c r="H57" s="671"/>
      <c r="I57" s="671"/>
      <c r="J57" s="671"/>
      <c r="K57" s="671"/>
      <c r="L57" s="671"/>
      <c r="M57" s="671"/>
      <c r="N57" s="671"/>
      <c r="O57" s="671"/>
      <c r="P57" s="671"/>
      <c r="Q57" s="671"/>
      <c r="R57" s="671"/>
      <c r="S57" s="671"/>
      <c r="T57" s="671"/>
      <c r="U57" s="671"/>
      <c r="V57" s="672"/>
      <c r="W57" s="333" t="s">
        <v>3236</v>
      </c>
    </row>
    <row r="58" spans="1:23" ht="30" customHeight="1">
      <c r="A58" s="338"/>
      <c r="B58" s="338"/>
      <c r="C58" s="339"/>
      <c r="D58" s="339"/>
      <c r="E58" s="339"/>
      <c r="F58" s="339"/>
      <c r="G58" s="339"/>
      <c r="H58" s="339"/>
      <c r="I58" s="339"/>
      <c r="J58" s="339"/>
      <c r="K58" s="339"/>
      <c r="L58" s="339"/>
      <c r="M58" s="339"/>
      <c r="N58" s="339"/>
      <c r="O58" s="339"/>
      <c r="P58" s="339"/>
      <c r="Q58" s="339"/>
      <c r="R58" s="339"/>
      <c r="S58" s="339"/>
      <c r="T58" s="339"/>
      <c r="U58" s="339"/>
      <c r="V58" s="339"/>
      <c r="W58" s="337"/>
    </row>
    <row r="59" spans="1:23" ht="25.5" customHeight="1">
      <c r="A59" s="714" t="s">
        <v>3319</v>
      </c>
      <c r="B59" s="714"/>
      <c r="C59" s="714"/>
      <c r="D59" s="714"/>
      <c r="E59" s="714"/>
      <c r="F59" s="714"/>
      <c r="G59" s="714"/>
      <c r="H59" s="714"/>
      <c r="I59" s="714"/>
      <c r="J59" s="714"/>
      <c r="K59" s="714"/>
      <c r="L59" s="714"/>
      <c r="M59" s="714"/>
      <c r="N59" s="714"/>
      <c r="O59" s="714"/>
      <c r="P59" s="714"/>
      <c r="Q59" s="714"/>
      <c r="R59" s="714"/>
      <c r="S59" s="714"/>
      <c r="T59" s="714"/>
      <c r="U59" s="714"/>
      <c r="V59" s="714"/>
      <c r="W59" s="714"/>
    </row>
    <row r="60" spans="1:23" ht="25.5" customHeight="1">
      <c r="A60" s="714"/>
      <c r="B60" s="714"/>
      <c r="C60" s="714"/>
      <c r="D60" s="714"/>
      <c r="E60" s="714"/>
      <c r="F60" s="714"/>
      <c r="G60" s="714"/>
      <c r="H60" s="714"/>
      <c r="I60" s="714"/>
      <c r="J60" s="714"/>
      <c r="K60" s="714"/>
      <c r="L60" s="714"/>
      <c r="M60" s="714"/>
      <c r="N60" s="714"/>
      <c r="O60" s="714"/>
      <c r="P60" s="714"/>
      <c r="Q60" s="714"/>
      <c r="R60" s="714"/>
      <c r="S60" s="714"/>
      <c r="T60" s="714"/>
      <c r="U60" s="714"/>
      <c r="V60" s="714"/>
      <c r="W60" s="714"/>
    </row>
  </sheetData>
  <sheetProtection algorithmName="SHA-512" hashValue="ED7QMhF84yfLD2otChRRBHuA9fkgW7hTrbCieNGvIAAoebGfSxhSY9S9p1FrI/dJ9tX1jqcQ/1WrZx3jAW6Vsg==" saltValue="VG/+WDtxXMtrrjMWLUgvQw==" spinCount="100000" sheet="1" objects="1" scenarios="1" selectLockedCells="1" selectUnlockedCells="1"/>
  <mergeCells count="104">
    <mergeCell ref="A3:A5"/>
    <mergeCell ref="B3:B5"/>
    <mergeCell ref="C3:C5"/>
    <mergeCell ref="E15:I15"/>
    <mergeCell ref="W3:W5"/>
    <mergeCell ref="E4:I4"/>
    <mergeCell ref="C40:V40"/>
    <mergeCell ref="C42:V42"/>
    <mergeCell ref="W34:W36"/>
    <mergeCell ref="C35:G35"/>
    <mergeCell ref="H35:L35"/>
    <mergeCell ref="M35:Q35"/>
    <mergeCell ref="R35:V35"/>
    <mergeCell ref="C36:G36"/>
    <mergeCell ref="H36:L36"/>
    <mergeCell ref="M36:V36"/>
    <mergeCell ref="W30:W32"/>
    <mergeCell ref="C31:L31"/>
    <mergeCell ref="C32:L32"/>
    <mergeCell ref="T31:V31"/>
    <mergeCell ref="T32:V32"/>
    <mergeCell ref="M31:Q31"/>
    <mergeCell ref="M32:Q32"/>
    <mergeCell ref="K4:R4"/>
    <mergeCell ref="M5:V5"/>
    <mergeCell ref="E3:I3"/>
    <mergeCell ref="K3:R3"/>
    <mergeCell ref="E7:I7"/>
    <mergeCell ref="K7:R7"/>
    <mergeCell ref="R34:V34"/>
    <mergeCell ref="W26:W28"/>
    <mergeCell ref="E27:I27"/>
    <mergeCell ref="K27:R27"/>
    <mergeCell ref="M13:V13"/>
    <mergeCell ref="K11:R11"/>
    <mergeCell ref="K14:R14"/>
    <mergeCell ref="K15:R15"/>
    <mergeCell ref="M16:V16"/>
    <mergeCell ref="A7:A9"/>
    <mergeCell ref="B7:B9"/>
    <mergeCell ref="C7:C9"/>
    <mergeCell ref="K23:R23"/>
    <mergeCell ref="M24:V24"/>
    <mergeCell ref="W11:W16"/>
    <mergeCell ref="E12:I12"/>
    <mergeCell ref="W7:W9"/>
    <mergeCell ref="E8:I8"/>
    <mergeCell ref="K8:R8"/>
    <mergeCell ref="M9:V9"/>
    <mergeCell ref="A11:A16"/>
    <mergeCell ref="B11:B16"/>
    <mergeCell ref="C11:C13"/>
    <mergeCell ref="E11:I11"/>
    <mergeCell ref="E14:I14"/>
    <mergeCell ref="K12:R12"/>
    <mergeCell ref="A18:A20"/>
    <mergeCell ref="B18:B20"/>
    <mergeCell ref="W22:W24"/>
    <mergeCell ref="C18:C20"/>
    <mergeCell ref="E18:I18"/>
    <mergeCell ref="K18:R18"/>
    <mergeCell ref="E19:I19"/>
    <mergeCell ref="C14:C16"/>
    <mergeCell ref="W18:W20"/>
    <mergeCell ref="C22:C24"/>
    <mergeCell ref="E22:I22"/>
    <mergeCell ref="A44:A49"/>
    <mergeCell ref="C44:K45"/>
    <mergeCell ref="L44:O44"/>
    <mergeCell ref="A60:W60"/>
    <mergeCell ref="A59:W59"/>
    <mergeCell ref="W44:W49"/>
    <mergeCell ref="L45:V45"/>
    <mergeCell ref="C46:K47"/>
    <mergeCell ref="L46:O46"/>
    <mergeCell ref="L47:V47"/>
    <mergeCell ref="C48:K49"/>
    <mergeCell ref="L48:O48"/>
    <mergeCell ref="L49:V49"/>
    <mergeCell ref="K19:R19"/>
    <mergeCell ref="M20:V20"/>
    <mergeCell ref="M28:V28"/>
    <mergeCell ref="C26:C28"/>
    <mergeCell ref="E26:I26"/>
    <mergeCell ref="C51:V51"/>
    <mergeCell ref="C53:V53"/>
    <mergeCell ref="C57:V57"/>
    <mergeCell ref="C55:V55"/>
    <mergeCell ref="K26:R26"/>
    <mergeCell ref="C38:V38"/>
    <mergeCell ref="A30:A32"/>
    <mergeCell ref="B30:B32"/>
    <mergeCell ref="C30:V30"/>
    <mergeCell ref="K22:R22"/>
    <mergeCell ref="E23:I23"/>
    <mergeCell ref="A26:A28"/>
    <mergeCell ref="B26:B28"/>
    <mergeCell ref="A22:A24"/>
    <mergeCell ref="B22:B24"/>
    <mergeCell ref="A34:A36"/>
    <mergeCell ref="B34:B36"/>
    <mergeCell ref="C34:G34"/>
    <mergeCell ref="H34:L34"/>
    <mergeCell ref="M34:Q34"/>
  </mergeCells>
  <phoneticPr fontId="47"/>
  <printOptions horizontalCentered="1"/>
  <pageMargins left="0.39370078740157483" right="0.39370078740157483" top="0.78740157480314965" bottom="0.39370078740157483" header="0.39370078740157483" footer="0.15748031496062992"/>
  <pageSetup paperSize="9" scale="6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S19"/>
  <sheetViews>
    <sheetView zoomScaleNormal="100" workbookViewId="0"/>
  </sheetViews>
  <sheetFormatPr defaultColWidth="9" defaultRowHeight="13.2"/>
  <cols>
    <col min="1" max="2" width="9" style="213"/>
    <col min="3" max="3" width="11.33203125" style="213" bestFit="1" customWidth="1"/>
    <col min="4" max="7" width="9" style="213"/>
    <col min="8" max="8" width="20.6640625" style="213" bestFit="1" customWidth="1"/>
    <col min="9" max="9" width="23.44140625" style="213" bestFit="1" customWidth="1"/>
    <col min="10" max="10" width="16.77734375" style="213" bestFit="1" customWidth="1"/>
    <col min="11" max="11" width="21" style="215" bestFit="1" customWidth="1"/>
    <col min="12" max="12" width="21" style="215" customWidth="1"/>
    <col min="13" max="14" width="9" style="213"/>
    <col min="15" max="15" width="17" style="214" customWidth="1"/>
    <col min="16" max="18" width="8.44140625" style="214" customWidth="1"/>
    <col min="19" max="16384" width="9" style="213"/>
  </cols>
  <sheetData>
    <row r="1" spans="2:19">
      <c r="B1" s="224"/>
      <c r="C1" s="224"/>
      <c r="D1" s="742" t="s">
        <v>332</v>
      </c>
      <c r="E1" s="743"/>
      <c r="F1" s="224"/>
      <c r="G1" s="224"/>
      <c r="H1" s="224"/>
      <c r="O1" s="744" t="s">
        <v>331</v>
      </c>
      <c r="P1" s="744"/>
      <c r="Q1" s="744"/>
      <c r="R1" s="744"/>
    </row>
    <row r="2" spans="2:19" ht="39.6">
      <c r="B2" s="224" t="s">
        <v>330</v>
      </c>
      <c r="C2" s="224" t="s">
        <v>329</v>
      </c>
      <c r="D2" s="223" t="s">
        <v>328</v>
      </c>
      <c r="E2" s="223" t="s">
        <v>327</v>
      </c>
      <c r="F2" s="218" t="s">
        <v>326</v>
      </c>
      <c r="G2" s="218" t="s">
        <v>325</v>
      </c>
      <c r="H2" s="218" t="s">
        <v>324</v>
      </c>
      <c r="I2" s="213" t="s">
        <v>323</v>
      </c>
      <c r="J2" s="213" t="s">
        <v>322</v>
      </c>
      <c r="K2" s="222" t="s">
        <v>321</v>
      </c>
      <c r="L2" s="369" t="s">
        <v>3253</v>
      </c>
      <c r="M2" s="213" t="s">
        <v>320</v>
      </c>
      <c r="O2" s="221" t="s">
        <v>319</v>
      </c>
      <c r="P2" s="221" t="s">
        <v>113</v>
      </c>
      <c r="Q2" s="220" t="s">
        <v>112</v>
      </c>
      <c r="R2" s="220" t="s">
        <v>318</v>
      </c>
      <c r="S2" s="214" t="s">
        <v>317</v>
      </c>
    </row>
    <row r="3" spans="2:19">
      <c r="B3" s="213">
        <v>0</v>
      </c>
      <c r="C3" s="218" t="s">
        <v>316</v>
      </c>
      <c r="D3" s="213">
        <v>20</v>
      </c>
      <c r="E3" s="213">
        <v>15</v>
      </c>
      <c r="F3" s="218" t="s">
        <v>309</v>
      </c>
      <c r="G3" s="371" t="s">
        <v>3247</v>
      </c>
      <c r="H3" s="218" t="s">
        <v>92</v>
      </c>
      <c r="I3" s="218" t="s">
        <v>315</v>
      </c>
      <c r="J3" s="213">
        <v>0</v>
      </c>
      <c r="K3" s="216">
        <v>0</v>
      </c>
      <c r="L3" s="373">
        <v>0</v>
      </c>
      <c r="M3" s="213">
        <v>0</v>
      </c>
      <c r="O3" s="214" t="s">
        <v>110</v>
      </c>
      <c r="P3" s="217">
        <v>0.12</v>
      </c>
      <c r="Q3" s="370">
        <v>7.0000000000000007E-2</v>
      </c>
      <c r="R3" s="219">
        <v>-0.02</v>
      </c>
      <c r="S3" s="215"/>
    </row>
    <row r="4" spans="2:19">
      <c r="B4" s="213">
        <v>1</v>
      </c>
      <c r="C4" s="218" t="s">
        <v>314</v>
      </c>
      <c r="D4" s="213">
        <v>21</v>
      </c>
      <c r="E4" s="213">
        <v>16</v>
      </c>
      <c r="F4" s="218" t="s">
        <v>303</v>
      </c>
      <c r="G4" s="218"/>
      <c r="H4" s="218" t="s">
        <v>313</v>
      </c>
      <c r="I4" s="218" t="s">
        <v>312</v>
      </c>
      <c r="J4" s="213">
        <v>1</v>
      </c>
      <c r="K4" s="216">
        <v>0</v>
      </c>
      <c r="L4" s="372">
        <v>1</v>
      </c>
      <c r="M4" s="213">
        <v>1</v>
      </c>
      <c r="O4" s="214" t="s">
        <v>311</v>
      </c>
      <c r="P4" s="217">
        <v>0.12</v>
      </c>
      <c r="Q4" s="370">
        <v>0.06</v>
      </c>
      <c r="R4" s="217"/>
      <c r="S4" s="214" t="s">
        <v>310</v>
      </c>
    </row>
    <row r="5" spans="2:19">
      <c r="B5" s="213">
        <v>2</v>
      </c>
      <c r="C5" s="218" t="s">
        <v>308</v>
      </c>
      <c r="D5" s="213">
        <v>31</v>
      </c>
      <c r="E5" s="213">
        <v>26</v>
      </c>
      <c r="H5" s="218" t="s">
        <v>307</v>
      </c>
      <c r="I5" s="218" t="s">
        <v>306</v>
      </c>
      <c r="J5" s="213">
        <v>2</v>
      </c>
      <c r="K5" s="216">
        <v>46</v>
      </c>
      <c r="L5" s="372">
        <v>2</v>
      </c>
      <c r="M5" s="213">
        <v>2</v>
      </c>
      <c r="O5" s="214" t="s">
        <v>305</v>
      </c>
      <c r="P5" s="217">
        <v>0.11</v>
      </c>
      <c r="Q5" s="370">
        <v>0.06</v>
      </c>
      <c r="R5" s="217"/>
      <c r="S5" s="214" t="s">
        <v>304</v>
      </c>
    </row>
    <row r="6" spans="2:19">
      <c r="B6" s="213">
        <v>3</v>
      </c>
      <c r="C6" s="218" t="s">
        <v>302</v>
      </c>
      <c r="D6" s="213">
        <v>41</v>
      </c>
      <c r="E6" s="213">
        <v>36</v>
      </c>
      <c r="H6" s="218" t="s">
        <v>300</v>
      </c>
      <c r="I6" s="218" t="s">
        <v>299</v>
      </c>
      <c r="J6" s="213">
        <v>3</v>
      </c>
      <c r="K6" s="216">
        <v>151</v>
      </c>
      <c r="L6" s="372">
        <v>3</v>
      </c>
      <c r="M6" s="213">
        <v>3</v>
      </c>
      <c r="O6" s="214" t="s">
        <v>298</v>
      </c>
      <c r="P6" s="217">
        <v>0.1</v>
      </c>
      <c r="Q6" s="370">
        <v>0.06</v>
      </c>
      <c r="R6" s="217"/>
    </row>
    <row r="7" spans="2:19" ht="13.5" customHeight="1">
      <c r="B7" s="213">
        <v>4</v>
      </c>
      <c r="C7" s="218" t="s">
        <v>297</v>
      </c>
      <c r="D7" s="213">
        <v>51</v>
      </c>
      <c r="E7" s="213">
        <v>46</v>
      </c>
      <c r="H7" s="218" t="s">
        <v>296</v>
      </c>
      <c r="I7" s="213" t="s">
        <v>295</v>
      </c>
      <c r="J7" s="218">
        <v>3.5</v>
      </c>
      <c r="K7" s="216">
        <v>241</v>
      </c>
      <c r="L7" s="372">
        <v>4</v>
      </c>
      <c r="M7" s="213">
        <v>3.5</v>
      </c>
      <c r="O7" s="214" t="s">
        <v>294</v>
      </c>
      <c r="P7" s="217">
        <v>0.09</v>
      </c>
      <c r="Q7" s="370">
        <v>0.06</v>
      </c>
      <c r="R7" s="217"/>
    </row>
    <row r="8" spans="2:19">
      <c r="B8" s="213">
        <v>5</v>
      </c>
      <c r="C8" s="218" t="s">
        <v>293</v>
      </c>
      <c r="D8" s="213">
        <v>61</v>
      </c>
      <c r="E8" s="213">
        <v>61</v>
      </c>
      <c r="H8" s="218" t="s">
        <v>292</v>
      </c>
      <c r="J8" s="218">
        <v>4</v>
      </c>
      <c r="K8" s="216">
        <v>271</v>
      </c>
      <c r="L8" s="372">
        <v>5</v>
      </c>
      <c r="M8" s="213">
        <v>4</v>
      </c>
      <c r="O8" s="214" t="s">
        <v>291</v>
      </c>
      <c r="P8" s="217">
        <v>0.08</v>
      </c>
      <c r="Q8" s="370">
        <v>0.06</v>
      </c>
      <c r="R8" s="217"/>
    </row>
    <row r="9" spans="2:19">
      <c r="B9" s="213">
        <v>6</v>
      </c>
      <c r="C9" s="218" t="s">
        <v>290</v>
      </c>
      <c r="D9" s="213">
        <v>71</v>
      </c>
      <c r="E9" s="213">
        <v>76</v>
      </c>
      <c r="J9" s="218">
        <v>4.5</v>
      </c>
      <c r="K9" s="216">
        <v>271</v>
      </c>
      <c r="L9" s="372">
        <v>6</v>
      </c>
      <c r="M9" s="213">
        <v>4.5</v>
      </c>
      <c r="O9" s="214" t="s">
        <v>289</v>
      </c>
      <c r="P9" s="217">
        <v>7.0000000000000007E-2</v>
      </c>
      <c r="Q9" s="370">
        <v>0.06</v>
      </c>
      <c r="R9" s="217"/>
    </row>
    <row r="10" spans="2:19">
      <c r="B10" s="213">
        <v>7</v>
      </c>
      <c r="C10" s="218" t="s">
        <v>288</v>
      </c>
      <c r="D10" s="213">
        <v>81</v>
      </c>
      <c r="E10" s="213">
        <v>91</v>
      </c>
      <c r="J10" s="218">
        <v>5</v>
      </c>
      <c r="K10" s="216">
        <v>271</v>
      </c>
      <c r="L10" s="372">
        <v>7</v>
      </c>
      <c r="M10" s="213">
        <v>5</v>
      </c>
      <c r="O10" s="214" t="s">
        <v>287</v>
      </c>
      <c r="P10" s="217">
        <v>0.06</v>
      </c>
      <c r="Q10" s="370">
        <v>0.06</v>
      </c>
      <c r="R10" s="217"/>
    </row>
    <row r="11" spans="2:19">
      <c r="B11" s="213">
        <v>8</v>
      </c>
      <c r="D11" s="213">
        <v>91</v>
      </c>
      <c r="E11" s="213">
        <v>106</v>
      </c>
      <c r="J11" s="213">
        <v>5.5</v>
      </c>
      <c r="K11" s="216">
        <v>301</v>
      </c>
      <c r="L11" s="372">
        <v>8</v>
      </c>
      <c r="M11" s="213">
        <v>5.5</v>
      </c>
      <c r="O11" s="214" t="s">
        <v>286</v>
      </c>
      <c r="P11" s="217">
        <v>0.05</v>
      </c>
      <c r="Q11" s="370">
        <v>0.06</v>
      </c>
      <c r="R11" s="217"/>
    </row>
    <row r="12" spans="2:19">
      <c r="B12" s="213">
        <v>9</v>
      </c>
      <c r="D12" s="213">
        <v>101</v>
      </c>
      <c r="E12" s="213">
        <v>121</v>
      </c>
      <c r="J12" s="213">
        <v>6</v>
      </c>
      <c r="K12" s="216">
        <v>301</v>
      </c>
      <c r="L12" s="372">
        <v>9</v>
      </c>
      <c r="M12" s="213">
        <v>6</v>
      </c>
      <c r="O12" s="214" t="s">
        <v>285</v>
      </c>
      <c r="P12" s="217">
        <v>0.04</v>
      </c>
      <c r="Q12" s="370">
        <v>0.06</v>
      </c>
      <c r="R12" s="217"/>
    </row>
    <row r="13" spans="2:19">
      <c r="B13" s="213">
        <v>10</v>
      </c>
      <c r="D13" s="213">
        <v>111</v>
      </c>
      <c r="E13" s="213">
        <v>136</v>
      </c>
      <c r="J13" s="213">
        <v>6.5</v>
      </c>
      <c r="K13" s="216">
        <v>451</v>
      </c>
      <c r="L13" s="372">
        <v>10</v>
      </c>
      <c r="M13" s="213">
        <v>6.5</v>
      </c>
      <c r="O13" s="214" t="s">
        <v>284</v>
      </c>
      <c r="P13" s="217">
        <v>0.03</v>
      </c>
      <c r="Q13" s="370">
        <v>0.06</v>
      </c>
      <c r="R13" s="217"/>
    </row>
    <row r="14" spans="2:19">
      <c r="B14" s="213">
        <v>11</v>
      </c>
      <c r="D14" s="213">
        <v>121</v>
      </c>
      <c r="E14" s="213">
        <v>151</v>
      </c>
      <c r="J14" s="213">
        <v>7</v>
      </c>
      <c r="K14" s="216">
        <v>451</v>
      </c>
      <c r="L14" s="372">
        <v>11</v>
      </c>
      <c r="M14" s="213">
        <v>7</v>
      </c>
      <c r="O14" s="214" t="s">
        <v>283</v>
      </c>
      <c r="P14" s="217">
        <v>0.02</v>
      </c>
      <c r="Q14" s="370">
        <v>0.06</v>
      </c>
      <c r="R14" s="217"/>
    </row>
    <row r="15" spans="2:19">
      <c r="B15" s="213">
        <v>12</v>
      </c>
      <c r="D15" s="213">
        <v>131</v>
      </c>
      <c r="E15" s="213">
        <v>181</v>
      </c>
      <c r="J15" s="213">
        <v>7.5</v>
      </c>
      <c r="K15" s="216">
        <v>451</v>
      </c>
      <c r="L15" s="372">
        <v>12</v>
      </c>
      <c r="M15" s="213">
        <v>7.5</v>
      </c>
    </row>
    <row r="16" spans="2:19">
      <c r="B16" s="213">
        <v>13</v>
      </c>
      <c r="D16" s="213">
        <v>141</v>
      </c>
      <c r="E16" s="213">
        <v>211</v>
      </c>
      <c r="J16" s="213">
        <v>8</v>
      </c>
      <c r="K16" s="216">
        <v>451</v>
      </c>
      <c r="L16" s="372"/>
      <c r="M16" s="213">
        <v>8</v>
      </c>
    </row>
    <row r="17" spans="2:12">
      <c r="B17" s="213">
        <v>14</v>
      </c>
      <c r="D17" s="213">
        <v>151</v>
      </c>
      <c r="E17" s="213">
        <v>241</v>
      </c>
      <c r="L17" s="216"/>
    </row>
    <row r="18" spans="2:12">
      <c r="B18" s="213">
        <v>15</v>
      </c>
      <c r="D18" s="213">
        <v>161</v>
      </c>
      <c r="E18" s="213">
        <v>271</v>
      </c>
    </row>
    <row r="19" spans="2:12">
      <c r="B19" s="213">
        <v>16</v>
      </c>
      <c r="D19" s="213">
        <v>171</v>
      </c>
      <c r="E19" s="213">
        <v>301</v>
      </c>
    </row>
  </sheetData>
  <sheetProtection algorithmName="SHA-512" hashValue="FcAOVJSwsynzISYel7yv7SYVkz70yEolFirUJez01jq3yGnHOX/91EdFQP5iGskTYyQEqP+J5KS8l727v2+K3w==" saltValue="eNk12TY7vJsPuCnhC9vezg==" spinCount="100000" sheet="1" objects="1" scenarios="1" selectLockedCells="1" selectUnlockedCells="1"/>
  <mergeCells count="2">
    <mergeCell ref="D1:E1"/>
    <mergeCell ref="O1:R1"/>
  </mergeCells>
  <phoneticPr fontId="5"/>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32"/>
  <sheetViews>
    <sheetView view="pageBreakPreview" zoomScaleNormal="100" zoomScaleSheetLayoutView="100" workbookViewId="0"/>
  </sheetViews>
  <sheetFormatPr defaultColWidth="2.44140625" defaultRowHeight="15" customHeight="1"/>
  <cols>
    <col min="1" max="16384" width="2.44140625" style="225"/>
  </cols>
  <sheetData>
    <row r="2" spans="1:11" ht="15" customHeight="1">
      <c r="A2" s="225" t="s">
        <v>367</v>
      </c>
    </row>
    <row r="4" spans="1:11" ht="15" customHeight="1">
      <c r="B4" s="745" t="s">
        <v>366</v>
      </c>
      <c r="C4" s="745"/>
      <c r="D4" s="745"/>
      <c r="E4" s="745"/>
      <c r="F4" s="745"/>
      <c r="G4" s="225" t="s">
        <v>365</v>
      </c>
    </row>
    <row r="5" spans="1:11" ht="15" customHeight="1">
      <c r="B5" s="745" t="s">
        <v>364</v>
      </c>
      <c r="C5" s="745"/>
      <c r="D5" s="745"/>
      <c r="E5" s="745"/>
      <c r="F5" s="745"/>
      <c r="G5" s="225" t="s">
        <v>363</v>
      </c>
    </row>
    <row r="6" spans="1:11" ht="15" customHeight="1">
      <c r="B6" s="745" t="s">
        <v>362</v>
      </c>
      <c r="C6" s="745"/>
      <c r="D6" s="745"/>
      <c r="E6" s="745"/>
      <c r="F6" s="745"/>
      <c r="G6" s="225" t="s">
        <v>361</v>
      </c>
    </row>
    <row r="7" spans="1:11" ht="15" customHeight="1">
      <c r="B7" s="745" t="s">
        <v>360</v>
      </c>
      <c r="C7" s="745"/>
      <c r="D7" s="745"/>
      <c r="E7" s="745"/>
      <c r="F7" s="745"/>
      <c r="G7" s="225" t="s">
        <v>359</v>
      </c>
    </row>
    <row r="8" spans="1:11" ht="15" customHeight="1">
      <c r="B8" s="745" t="s">
        <v>358</v>
      </c>
      <c r="C8" s="745"/>
      <c r="D8" s="745"/>
      <c r="E8" s="745"/>
      <c r="F8" s="745"/>
      <c r="G8" s="225" t="s">
        <v>357</v>
      </c>
    </row>
    <row r="9" spans="1:11" ht="15" customHeight="1">
      <c r="B9" s="745" t="s">
        <v>356</v>
      </c>
      <c r="C9" s="745"/>
      <c r="D9" s="745"/>
      <c r="E9" s="745"/>
      <c r="F9" s="745"/>
      <c r="G9" s="225" t="s">
        <v>355</v>
      </c>
    </row>
    <row r="10" spans="1:11" ht="15" customHeight="1">
      <c r="B10" s="745" t="s">
        <v>354</v>
      </c>
      <c r="C10" s="745"/>
      <c r="D10" s="745"/>
      <c r="E10" s="745"/>
      <c r="F10" s="745"/>
      <c r="G10" s="225" t="s">
        <v>353</v>
      </c>
    </row>
    <row r="11" spans="1:11" ht="15" customHeight="1">
      <c r="B11" s="745"/>
      <c r="C11" s="745"/>
      <c r="D11" s="745"/>
      <c r="E11" s="745"/>
      <c r="F11" s="745"/>
      <c r="K11" s="225" t="s">
        <v>352</v>
      </c>
    </row>
    <row r="12" spans="1:11" ht="15" customHeight="1">
      <c r="B12" s="745" t="s">
        <v>351</v>
      </c>
      <c r="C12" s="745"/>
      <c r="D12" s="745"/>
      <c r="E12" s="745"/>
      <c r="F12" s="745"/>
      <c r="G12" s="225" t="s">
        <v>350</v>
      </c>
    </row>
    <row r="13" spans="1:11" ht="15" customHeight="1">
      <c r="B13" s="745" t="s">
        <v>349</v>
      </c>
      <c r="C13" s="745"/>
      <c r="D13" s="745"/>
      <c r="E13" s="745"/>
      <c r="F13" s="745"/>
      <c r="G13" s="225" t="s">
        <v>348</v>
      </c>
    </row>
    <row r="14" spans="1:11" ht="15" customHeight="1">
      <c r="B14" s="745"/>
      <c r="C14" s="745"/>
      <c r="D14" s="745"/>
      <c r="E14" s="745"/>
      <c r="F14" s="745"/>
      <c r="K14" s="225" t="s">
        <v>347</v>
      </c>
    </row>
    <row r="15" spans="1:11" ht="15" customHeight="1">
      <c r="B15" s="745" t="s">
        <v>346</v>
      </c>
      <c r="C15" s="745"/>
      <c r="D15" s="745"/>
      <c r="E15" s="745"/>
      <c r="F15" s="745"/>
      <c r="G15" s="225" t="s">
        <v>345</v>
      </c>
    </row>
    <row r="16" spans="1:11" ht="15" customHeight="1">
      <c r="B16" s="745"/>
      <c r="C16" s="745"/>
      <c r="D16" s="745"/>
      <c r="E16" s="745"/>
      <c r="F16" s="745"/>
      <c r="K16" s="225" t="s">
        <v>344</v>
      </c>
    </row>
    <row r="17" spans="2:11" ht="15" customHeight="1">
      <c r="B17" s="745" t="s">
        <v>343</v>
      </c>
      <c r="C17" s="745"/>
      <c r="D17" s="745"/>
      <c r="E17" s="745"/>
      <c r="F17" s="745"/>
      <c r="G17" s="225" t="s">
        <v>342</v>
      </c>
    </row>
    <row r="18" spans="2:11" ht="15" customHeight="1">
      <c r="B18" s="745" t="s">
        <v>341</v>
      </c>
      <c r="C18" s="745"/>
      <c r="D18" s="745"/>
      <c r="E18" s="745"/>
      <c r="F18" s="745"/>
      <c r="G18" s="225" t="s">
        <v>340</v>
      </c>
    </row>
    <row r="19" spans="2:11" ht="15" customHeight="1">
      <c r="B19" s="745"/>
      <c r="C19" s="745"/>
      <c r="D19" s="745"/>
      <c r="E19" s="745"/>
      <c r="F19" s="745"/>
      <c r="K19" s="225" t="s">
        <v>339</v>
      </c>
    </row>
    <row r="20" spans="2:11" ht="15" customHeight="1">
      <c r="B20" s="745" t="s">
        <v>338</v>
      </c>
      <c r="C20" s="745"/>
      <c r="D20" s="745"/>
      <c r="E20" s="745"/>
      <c r="F20" s="745"/>
      <c r="G20" s="225" t="s">
        <v>337</v>
      </c>
    </row>
    <row r="21" spans="2:11" ht="15" customHeight="1">
      <c r="B21" s="745"/>
      <c r="C21" s="745"/>
      <c r="D21" s="745"/>
      <c r="E21" s="745"/>
      <c r="F21" s="745"/>
      <c r="K21" s="225" t="s">
        <v>336</v>
      </c>
    </row>
    <row r="22" spans="2:11" ht="15" customHeight="1">
      <c r="B22" s="745"/>
      <c r="C22" s="745"/>
      <c r="D22" s="745"/>
      <c r="E22" s="745"/>
      <c r="F22" s="745"/>
      <c r="K22" s="225" t="s">
        <v>335</v>
      </c>
    </row>
    <row r="23" spans="2:11" ht="15" customHeight="1">
      <c r="B23" s="745" t="s">
        <v>334</v>
      </c>
      <c r="C23" s="745"/>
      <c r="D23" s="745"/>
      <c r="E23" s="745"/>
      <c r="F23" s="745"/>
      <c r="G23" s="225" t="s">
        <v>333</v>
      </c>
    </row>
    <row r="24" spans="2:11" ht="15" customHeight="1">
      <c r="B24" s="745" t="s">
        <v>3375</v>
      </c>
      <c r="C24" s="745"/>
      <c r="D24" s="745"/>
      <c r="E24" s="745"/>
      <c r="F24" s="745"/>
      <c r="G24" s="225" t="s">
        <v>3255</v>
      </c>
    </row>
    <row r="25" spans="2:11" ht="15" customHeight="1">
      <c r="B25" s="745"/>
      <c r="C25" s="745"/>
      <c r="D25" s="745"/>
      <c r="E25" s="745"/>
      <c r="F25" s="745"/>
      <c r="K25" s="225" t="s">
        <v>3254</v>
      </c>
    </row>
    <row r="26" spans="2:11" ht="15" customHeight="1">
      <c r="B26" s="745" t="s">
        <v>3375</v>
      </c>
      <c r="C26" s="745"/>
      <c r="D26" s="745"/>
      <c r="E26" s="745"/>
      <c r="F26" s="745"/>
      <c r="G26" s="356" t="s">
        <v>3256</v>
      </c>
    </row>
    <row r="27" spans="2:11" ht="15" customHeight="1">
      <c r="B27" s="745"/>
      <c r="C27" s="745"/>
      <c r="D27" s="745"/>
      <c r="E27" s="745"/>
      <c r="F27" s="745"/>
      <c r="K27" s="225" t="s">
        <v>3368</v>
      </c>
    </row>
    <row r="28" spans="2:11" ht="15" customHeight="1">
      <c r="B28" s="745" t="s">
        <v>3378</v>
      </c>
      <c r="C28" s="745"/>
      <c r="D28" s="745"/>
      <c r="E28" s="745"/>
      <c r="F28" s="745"/>
      <c r="G28" s="225" t="s">
        <v>3379</v>
      </c>
    </row>
    <row r="29" spans="2:11" ht="15" customHeight="1">
      <c r="B29" s="745"/>
      <c r="C29" s="745"/>
      <c r="D29" s="745"/>
      <c r="E29" s="745"/>
      <c r="F29" s="745"/>
    </row>
    <row r="30" spans="2:11" ht="15" customHeight="1">
      <c r="B30" s="745"/>
      <c r="C30" s="745"/>
      <c r="D30" s="745"/>
      <c r="E30" s="745"/>
      <c r="F30" s="745"/>
    </row>
    <row r="31" spans="2:11" ht="15" customHeight="1">
      <c r="B31" s="745"/>
      <c r="C31" s="745"/>
      <c r="D31" s="745"/>
      <c r="E31" s="745"/>
      <c r="F31" s="745"/>
    </row>
    <row r="32" spans="2:11" ht="15" customHeight="1">
      <c r="B32" s="745"/>
      <c r="C32" s="745"/>
      <c r="D32" s="745"/>
      <c r="E32" s="745"/>
      <c r="F32" s="745"/>
    </row>
  </sheetData>
  <sheetProtection algorithmName="SHA-512" hashValue="ApLh4zzxd11sshhkCLncJIf7C77HsLIQ099kGDlk5WwH/L5pkXHC1sU4bj/hjwvywgsqUlYSIV3Lu72BaV/8hw==" saltValue="Im3EhduFnevJGX8BY28ZdA==" spinCount="100000" sheet="1" selectLockedCells="1" selectUnlockedCells="1"/>
  <mergeCells count="29">
    <mergeCell ref="B15:F15"/>
    <mergeCell ref="B16:F16"/>
    <mergeCell ref="B4:F4"/>
    <mergeCell ref="B5:F5"/>
    <mergeCell ref="B6:F6"/>
    <mergeCell ref="B7:F7"/>
    <mergeCell ref="B8:F8"/>
    <mergeCell ref="B9:F9"/>
    <mergeCell ref="B10:F10"/>
    <mergeCell ref="B11:F11"/>
    <mergeCell ref="B12:F12"/>
    <mergeCell ref="B13:F13"/>
    <mergeCell ref="B14:F14"/>
    <mergeCell ref="B32:F32"/>
    <mergeCell ref="B25:F25"/>
    <mergeCell ref="B26:F26"/>
    <mergeCell ref="B28:F28"/>
    <mergeCell ref="B29:F29"/>
    <mergeCell ref="B30:F30"/>
    <mergeCell ref="B31:F31"/>
    <mergeCell ref="B27:F27"/>
    <mergeCell ref="B22:F22"/>
    <mergeCell ref="B23:F23"/>
    <mergeCell ref="B24:F24"/>
    <mergeCell ref="B17:F17"/>
    <mergeCell ref="B18:F18"/>
    <mergeCell ref="B19:F19"/>
    <mergeCell ref="B20:F20"/>
    <mergeCell ref="B21:F21"/>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W182"/>
  <sheetViews>
    <sheetView zoomScale="55" zoomScaleNormal="55" workbookViewId="0"/>
  </sheetViews>
  <sheetFormatPr defaultColWidth="8.88671875" defaultRowHeight="13.2"/>
  <cols>
    <col min="1" max="16384" width="8.88671875" style="226"/>
  </cols>
  <sheetData>
    <row r="2" spans="1:49" s="215" customFormat="1">
      <c r="A2" s="215" t="s">
        <v>153</v>
      </c>
      <c r="C2" s="215" t="s">
        <v>2123</v>
      </c>
      <c r="D2" s="215" t="s">
        <v>2122</v>
      </c>
      <c r="E2" s="215" t="s">
        <v>2121</v>
      </c>
      <c r="F2" s="215" t="s">
        <v>2120</v>
      </c>
      <c r="G2" s="215" t="s">
        <v>2119</v>
      </c>
      <c r="H2" s="215" t="s">
        <v>2118</v>
      </c>
      <c r="I2" s="215" t="s">
        <v>2117</v>
      </c>
      <c r="J2" s="215" t="s">
        <v>2116</v>
      </c>
      <c r="K2" s="215" t="s">
        <v>2115</v>
      </c>
      <c r="L2" s="215" t="s">
        <v>2114</v>
      </c>
      <c r="M2" s="215" t="s">
        <v>2113</v>
      </c>
      <c r="N2" s="215" t="s">
        <v>2112</v>
      </c>
      <c r="O2" s="215" t="s">
        <v>152</v>
      </c>
      <c r="P2" s="215" t="s">
        <v>2111</v>
      </c>
      <c r="Q2" s="215" t="s">
        <v>2110</v>
      </c>
      <c r="R2" s="215" t="s">
        <v>2109</v>
      </c>
      <c r="S2" s="215" t="s">
        <v>2108</v>
      </c>
      <c r="T2" s="215" t="s">
        <v>2107</v>
      </c>
      <c r="U2" s="215" t="s">
        <v>2106</v>
      </c>
      <c r="V2" s="215" t="s">
        <v>2105</v>
      </c>
      <c r="W2" s="215" t="s">
        <v>2104</v>
      </c>
      <c r="X2" s="215" t="s">
        <v>2103</v>
      </c>
      <c r="Y2" s="215" t="s">
        <v>2102</v>
      </c>
      <c r="Z2" s="215" t="s">
        <v>2101</v>
      </c>
      <c r="AA2" s="215" t="s">
        <v>2100</v>
      </c>
      <c r="AB2" s="215" t="s">
        <v>2099</v>
      </c>
      <c r="AC2" s="215" t="s">
        <v>2098</v>
      </c>
      <c r="AD2" s="215" t="s">
        <v>2097</v>
      </c>
      <c r="AE2" s="215" t="s">
        <v>2096</v>
      </c>
      <c r="AF2" s="215" t="s">
        <v>2095</v>
      </c>
      <c r="AG2" s="215" t="s">
        <v>2094</v>
      </c>
      <c r="AH2" s="215" t="s">
        <v>2093</v>
      </c>
      <c r="AI2" s="215" t="s">
        <v>2092</v>
      </c>
      <c r="AJ2" s="215" t="s">
        <v>2091</v>
      </c>
      <c r="AK2" s="215" t="s">
        <v>2090</v>
      </c>
      <c r="AL2" s="215" t="s">
        <v>2089</v>
      </c>
      <c r="AM2" s="215" t="s">
        <v>2088</v>
      </c>
      <c r="AN2" s="215" t="s">
        <v>2087</v>
      </c>
      <c r="AO2" s="215" t="s">
        <v>2086</v>
      </c>
      <c r="AP2" s="215" t="s">
        <v>2085</v>
      </c>
      <c r="AQ2" s="215" t="s">
        <v>2084</v>
      </c>
      <c r="AR2" s="215" t="s">
        <v>2083</v>
      </c>
      <c r="AS2" s="215" t="s">
        <v>2082</v>
      </c>
      <c r="AT2" s="215" t="s">
        <v>2081</v>
      </c>
      <c r="AU2" s="215" t="s">
        <v>2080</v>
      </c>
      <c r="AV2" s="215" t="s">
        <v>2079</v>
      </c>
      <c r="AW2" s="215" t="s">
        <v>2078</v>
      </c>
    </row>
    <row r="3" spans="1:49" s="215" customFormat="1">
      <c r="G3" s="227" t="s">
        <v>2077</v>
      </c>
    </row>
    <row r="4" spans="1:49" s="215" customFormat="1">
      <c r="A4" s="215" t="s">
        <v>151</v>
      </c>
      <c r="C4" s="215" t="s">
        <v>2076</v>
      </c>
      <c r="D4" s="215" t="s">
        <v>2075</v>
      </c>
      <c r="E4" s="215" t="s">
        <v>2074</v>
      </c>
      <c r="F4" s="215" t="s">
        <v>2073</v>
      </c>
      <c r="G4" s="215" t="s">
        <v>2072</v>
      </c>
      <c r="H4" s="215" t="s">
        <v>2071</v>
      </c>
      <c r="I4" s="215" t="s">
        <v>2070</v>
      </c>
      <c r="J4" s="215" t="s">
        <v>2069</v>
      </c>
      <c r="K4" s="215" t="s">
        <v>2068</v>
      </c>
      <c r="L4" s="215" t="s">
        <v>2067</v>
      </c>
      <c r="M4" s="215" t="s">
        <v>2066</v>
      </c>
      <c r="N4" s="215" t="s">
        <v>2065</v>
      </c>
      <c r="O4" s="215" t="s">
        <v>150</v>
      </c>
      <c r="P4" s="215" t="s">
        <v>2064</v>
      </c>
      <c r="Q4" s="215" t="s">
        <v>2063</v>
      </c>
      <c r="R4" s="215" t="s">
        <v>2062</v>
      </c>
      <c r="S4" s="215" t="s">
        <v>2061</v>
      </c>
      <c r="T4" s="215" t="s">
        <v>2060</v>
      </c>
      <c r="U4" s="215" t="s">
        <v>2059</v>
      </c>
      <c r="V4" s="215" t="s">
        <v>2058</v>
      </c>
      <c r="W4" s="215" t="s">
        <v>2057</v>
      </c>
      <c r="X4" s="215" t="s">
        <v>2056</v>
      </c>
      <c r="Y4" s="215" t="s">
        <v>2055</v>
      </c>
      <c r="Z4" s="215" t="s">
        <v>2054</v>
      </c>
      <c r="AA4" s="215" t="s">
        <v>2053</v>
      </c>
      <c r="AB4" s="215" t="s">
        <v>2052</v>
      </c>
      <c r="AC4" s="215" t="s">
        <v>2051</v>
      </c>
      <c r="AD4" s="215" t="s">
        <v>2050</v>
      </c>
      <c r="AE4" s="215" t="s">
        <v>2049</v>
      </c>
      <c r="AF4" s="215" t="s">
        <v>2048</v>
      </c>
      <c r="AG4" s="215" t="s">
        <v>2047</v>
      </c>
      <c r="AH4" s="215" t="s">
        <v>2046</v>
      </c>
      <c r="AI4" s="215" t="s">
        <v>2045</v>
      </c>
      <c r="AJ4" s="215" t="s">
        <v>2044</v>
      </c>
      <c r="AK4" s="215" t="s">
        <v>2043</v>
      </c>
      <c r="AL4" s="215" t="s">
        <v>2042</v>
      </c>
      <c r="AM4" s="215" t="s">
        <v>2041</v>
      </c>
      <c r="AN4" s="215" t="s">
        <v>2040</v>
      </c>
      <c r="AO4" s="215" t="s">
        <v>2039</v>
      </c>
      <c r="AP4" s="215" t="s">
        <v>2038</v>
      </c>
      <c r="AQ4" s="215" t="s">
        <v>2037</v>
      </c>
      <c r="AR4" s="215" t="s">
        <v>2036</v>
      </c>
      <c r="AS4" s="215" t="s">
        <v>2035</v>
      </c>
      <c r="AT4" s="215" t="s">
        <v>2034</v>
      </c>
      <c r="AU4" s="215" t="s">
        <v>2033</v>
      </c>
      <c r="AV4" s="215" t="s">
        <v>2032</v>
      </c>
      <c r="AW4" s="215" t="s">
        <v>2031</v>
      </c>
    </row>
    <row r="5" spans="1:49" s="215" customFormat="1">
      <c r="C5" s="215" t="s">
        <v>2030</v>
      </c>
      <c r="D5" s="215" t="s">
        <v>2029</v>
      </c>
      <c r="E5" s="215" t="s">
        <v>2028</v>
      </c>
      <c r="F5" s="215" t="s">
        <v>2027</v>
      </c>
      <c r="G5" s="215" t="s">
        <v>2026</v>
      </c>
      <c r="H5" s="215" t="s">
        <v>2025</v>
      </c>
      <c r="I5" s="215" t="s">
        <v>2024</v>
      </c>
      <c r="J5" s="215" t="s">
        <v>2023</v>
      </c>
      <c r="K5" s="215" t="s">
        <v>2022</v>
      </c>
      <c r="L5" s="215" t="s">
        <v>2021</v>
      </c>
      <c r="M5" s="215" t="s">
        <v>2020</v>
      </c>
      <c r="N5" s="215" t="s">
        <v>2019</v>
      </c>
      <c r="O5" s="215" t="s">
        <v>2018</v>
      </c>
      <c r="P5" s="215" t="s">
        <v>2017</v>
      </c>
      <c r="Q5" s="215" t="s">
        <v>2016</v>
      </c>
      <c r="R5" s="215" t="s">
        <v>2015</v>
      </c>
      <c r="S5" s="215" t="s">
        <v>2014</v>
      </c>
      <c r="T5" s="215" t="s">
        <v>2013</v>
      </c>
      <c r="U5" s="215" t="s">
        <v>2012</v>
      </c>
      <c r="V5" s="215" t="s">
        <v>2011</v>
      </c>
      <c r="W5" s="215" t="s">
        <v>2010</v>
      </c>
      <c r="X5" s="215" t="s">
        <v>2009</v>
      </c>
      <c r="Y5" s="215" t="s">
        <v>2008</v>
      </c>
      <c r="Z5" s="215" t="s">
        <v>2007</v>
      </c>
      <c r="AA5" s="215" t="s">
        <v>2006</v>
      </c>
      <c r="AB5" s="215" t="s">
        <v>2005</v>
      </c>
      <c r="AC5" s="215" t="s">
        <v>2004</v>
      </c>
      <c r="AD5" s="215" t="s">
        <v>2003</v>
      </c>
      <c r="AE5" s="215" t="s">
        <v>2002</v>
      </c>
      <c r="AF5" s="215" t="s">
        <v>2001</v>
      </c>
      <c r="AG5" s="215" t="s">
        <v>2000</v>
      </c>
      <c r="AH5" s="215" t="s">
        <v>1999</v>
      </c>
      <c r="AI5" s="215" t="s">
        <v>1998</v>
      </c>
      <c r="AJ5" s="215" t="s">
        <v>1997</v>
      </c>
      <c r="AK5" s="215" t="s">
        <v>1996</v>
      </c>
      <c r="AL5" s="215" t="s">
        <v>1995</v>
      </c>
      <c r="AM5" s="215" t="s">
        <v>1994</v>
      </c>
      <c r="AN5" s="215" t="s">
        <v>1993</v>
      </c>
      <c r="AO5" s="215" t="s">
        <v>1992</v>
      </c>
      <c r="AP5" s="215" t="s">
        <v>1991</v>
      </c>
      <c r="AQ5" s="215" t="s">
        <v>1990</v>
      </c>
      <c r="AR5" s="215" t="s">
        <v>1989</v>
      </c>
      <c r="AS5" s="215" t="s">
        <v>1988</v>
      </c>
      <c r="AT5" s="215" t="s">
        <v>1987</v>
      </c>
      <c r="AU5" s="215" t="s">
        <v>1986</v>
      </c>
      <c r="AV5" s="215" t="s">
        <v>1985</v>
      </c>
      <c r="AW5" s="215" t="s">
        <v>1984</v>
      </c>
    </row>
    <row r="6" spans="1:49" s="215" customFormat="1">
      <c r="C6" s="215" t="s">
        <v>1983</v>
      </c>
      <c r="D6" s="215" t="s">
        <v>1982</v>
      </c>
      <c r="E6" s="215" t="s">
        <v>1981</v>
      </c>
      <c r="F6" s="215" t="s">
        <v>1980</v>
      </c>
      <c r="G6" s="215" t="s">
        <v>1979</v>
      </c>
      <c r="H6" s="215" t="s">
        <v>1978</v>
      </c>
      <c r="I6" s="215" t="s">
        <v>1977</v>
      </c>
      <c r="J6" s="215" t="s">
        <v>1976</v>
      </c>
      <c r="K6" s="215" t="s">
        <v>1975</v>
      </c>
      <c r="L6" s="215" t="s">
        <v>1974</v>
      </c>
      <c r="M6" s="215" t="s">
        <v>1973</v>
      </c>
      <c r="N6" s="215" t="s">
        <v>1972</v>
      </c>
      <c r="O6" s="215" t="s">
        <v>1971</v>
      </c>
      <c r="P6" s="215" t="s">
        <v>1970</v>
      </c>
      <c r="Q6" s="215" t="s">
        <v>1969</v>
      </c>
      <c r="R6" s="215" t="s">
        <v>1968</v>
      </c>
      <c r="S6" s="215" t="s">
        <v>1967</v>
      </c>
      <c r="T6" s="215" t="s">
        <v>1966</v>
      </c>
      <c r="U6" s="215" t="s">
        <v>1965</v>
      </c>
      <c r="V6" s="215" t="s">
        <v>1964</v>
      </c>
      <c r="W6" s="215" t="s">
        <v>1963</v>
      </c>
      <c r="X6" s="215" t="s">
        <v>1962</v>
      </c>
      <c r="Y6" s="215" t="s">
        <v>1961</v>
      </c>
      <c r="Z6" s="215" t="s">
        <v>1960</v>
      </c>
      <c r="AA6" s="215" t="s">
        <v>1959</v>
      </c>
      <c r="AB6" s="215" t="s">
        <v>1958</v>
      </c>
      <c r="AC6" s="215" t="s">
        <v>1957</v>
      </c>
      <c r="AD6" s="215" t="s">
        <v>1956</v>
      </c>
      <c r="AE6" s="215" t="s">
        <v>1955</v>
      </c>
      <c r="AF6" s="215" t="s">
        <v>1954</v>
      </c>
      <c r="AG6" s="215" t="s">
        <v>1953</v>
      </c>
      <c r="AH6" s="215" t="s">
        <v>1952</v>
      </c>
      <c r="AI6" s="215" t="s">
        <v>1951</v>
      </c>
      <c r="AJ6" s="215" t="s">
        <v>1950</v>
      </c>
      <c r="AK6" s="215" t="s">
        <v>1949</v>
      </c>
      <c r="AL6" s="215" t="s">
        <v>1948</v>
      </c>
      <c r="AM6" s="215" t="s">
        <v>1947</v>
      </c>
      <c r="AN6" s="215" t="s">
        <v>1946</v>
      </c>
      <c r="AO6" s="215" t="s">
        <v>1945</v>
      </c>
      <c r="AP6" s="215" t="s">
        <v>1944</v>
      </c>
      <c r="AQ6" s="215" t="s">
        <v>1943</v>
      </c>
      <c r="AR6" s="215" t="s">
        <v>1942</v>
      </c>
      <c r="AS6" s="215" t="s">
        <v>1941</v>
      </c>
      <c r="AT6" s="215" t="s">
        <v>1940</v>
      </c>
      <c r="AU6" s="215" t="s">
        <v>1939</v>
      </c>
      <c r="AV6" s="215" t="s">
        <v>1938</v>
      </c>
      <c r="AW6" s="215" t="s">
        <v>1937</v>
      </c>
    </row>
    <row r="7" spans="1:49" s="215" customFormat="1">
      <c r="C7" s="215" t="s">
        <v>1936</v>
      </c>
      <c r="D7" s="215" t="s">
        <v>1935</v>
      </c>
      <c r="E7" s="215" t="s">
        <v>1934</v>
      </c>
      <c r="F7" s="215" t="s">
        <v>1933</v>
      </c>
      <c r="G7" s="215" t="s">
        <v>1932</v>
      </c>
      <c r="H7" s="215" t="s">
        <v>1931</v>
      </c>
      <c r="I7" s="215" t="s">
        <v>1930</v>
      </c>
      <c r="J7" s="215" t="s">
        <v>1929</v>
      </c>
      <c r="K7" s="215" t="s">
        <v>1928</v>
      </c>
      <c r="L7" s="215" t="s">
        <v>1927</v>
      </c>
      <c r="M7" s="215" t="s">
        <v>1926</v>
      </c>
      <c r="N7" s="215" t="s">
        <v>1925</v>
      </c>
      <c r="O7" s="215" t="s">
        <v>1924</v>
      </c>
      <c r="P7" s="215" t="s">
        <v>1923</v>
      </c>
      <c r="Q7" s="215" t="s">
        <v>1922</v>
      </c>
      <c r="R7" s="215" t="s">
        <v>1921</v>
      </c>
      <c r="S7" s="215" t="s">
        <v>1920</v>
      </c>
      <c r="T7" s="215" t="s">
        <v>1919</v>
      </c>
      <c r="U7" s="215" t="s">
        <v>1918</v>
      </c>
      <c r="V7" s="215" t="s">
        <v>1917</v>
      </c>
      <c r="W7" s="215" t="s">
        <v>1916</v>
      </c>
      <c r="X7" s="215" t="s">
        <v>1915</v>
      </c>
      <c r="Y7" s="215" t="s">
        <v>1914</v>
      </c>
      <c r="Z7" s="215" t="s">
        <v>1913</v>
      </c>
      <c r="AA7" s="215" t="s">
        <v>1912</v>
      </c>
      <c r="AB7" s="215" t="s">
        <v>1911</v>
      </c>
      <c r="AC7" s="215" t="s">
        <v>1910</v>
      </c>
      <c r="AD7" s="215" t="s">
        <v>1909</v>
      </c>
      <c r="AE7" s="215" t="s">
        <v>1908</v>
      </c>
      <c r="AF7" s="215" t="s">
        <v>1907</v>
      </c>
      <c r="AG7" s="215" t="s">
        <v>1906</v>
      </c>
      <c r="AH7" s="215" t="s">
        <v>1905</v>
      </c>
      <c r="AI7" s="215" t="s">
        <v>1904</v>
      </c>
      <c r="AJ7" s="215" t="s">
        <v>1903</v>
      </c>
      <c r="AK7" s="215" t="s">
        <v>1902</v>
      </c>
      <c r="AL7" s="215" t="s">
        <v>1901</v>
      </c>
      <c r="AM7" s="215" t="s">
        <v>1900</v>
      </c>
      <c r="AN7" s="215" t="s">
        <v>1899</v>
      </c>
      <c r="AO7" s="215" t="s">
        <v>1898</v>
      </c>
      <c r="AP7" s="215" t="s">
        <v>1897</v>
      </c>
      <c r="AQ7" s="215" t="s">
        <v>1896</v>
      </c>
      <c r="AR7" s="215" t="s">
        <v>1895</v>
      </c>
      <c r="AS7" s="215" t="s">
        <v>1894</v>
      </c>
      <c r="AT7" s="215" t="s">
        <v>1893</v>
      </c>
      <c r="AU7" s="215" t="s">
        <v>1892</v>
      </c>
      <c r="AV7" s="215" t="s">
        <v>1891</v>
      </c>
      <c r="AW7" s="215" t="s">
        <v>1890</v>
      </c>
    </row>
    <row r="8" spans="1:49" s="215" customFormat="1">
      <c r="C8" s="215" t="s">
        <v>1889</v>
      </c>
      <c r="D8" s="215" t="s">
        <v>1888</v>
      </c>
      <c r="E8" s="215" t="s">
        <v>1887</v>
      </c>
      <c r="F8" s="215" t="s">
        <v>1886</v>
      </c>
      <c r="G8" s="215" t="s">
        <v>1885</v>
      </c>
      <c r="H8" s="215" t="s">
        <v>1884</v>
      </c>
      <c r="I8" s="215" t="s">
        <v>1883</v>
      </c>
      <c r="J8" s="215" t="s">
        <v>1882</v>
      </c>
      <c r="K8" s="215" t="s">
        <v>1881</v>
      </c>
      <c r="L8" s="215" t="s">
        <v>1880</v>
      </c>
      <c r="M8" s="215" t="s">
        <v>1879</v>
      </c>
      <c r="N8" s="215" t="s">
        <v>1878</v>
      </c>
      <c r="O8" s="215" t="s">
        <v>1877</v>
      </c>
      <c r="P8" s="215" t="s">
        <v>1876</v>
      </c>
      <c r="Q8" s="215" t="s">
        <v>1875</v>
      </c>
      <c r="R8" s="215" t="s">
        <v>1874</v>
      </c>
      <c r="S8" s="215" t="s">
        <v>1873</v>
      </c>
      <c r="T8" s="215" t="s">
        <v>1872</v>
      </c>
      <c r="U8" s="215" t="s">
        <v>1871</v>
      </c>
      <c r="V8" s="215" t="s">
        <v>1870</v>
      </c>
      <c r="W8" s="215" t="s">
        <v>1869</v>
      </c>
      <c r="X8" s="215" t="s">
        <v>1868</v>
      </c>
      <c r="Y8" s="215" t="s">
        <v>1867</v>
      </c>
      <c r="Z8" s="215" t="s">
        <v>1866</v>
      </c>
      <c r="AA8" s="215" t="s">
        <v>1865</v>
      </c>
      <c r="AB8" s="215" t="s">
        <v>1864</v>
      </c>
      <c r="AC8" s="215" t="s">
        <v>1863</v>
      </c>
      <c r="AD8" s="215" t="s">
        <v>1862</v>
      </c>
      <c r="AE8" s="215" t="s">
        <v>1861</v>
      </c>
      <c r="AF8" s="215" t="s">
        <v>1860</v>
      </c>
      <c r="AG8" s="215" t="s">
        <v>1859</v>
      </c>
      <c r="AH8" s="215" t="s">
        <v>1858</v>
      </c>
      <c r="AI8" s="215" t="s">
        <v>1857</v>
      </c>
      <c r="AJ8" s="215" t="s">
        <v>1856</v>
      </c>
      <c r="AK8" s="215" t="s">
        <v>1855</v>
      </c>
      <c r="AL8" s="215" t="s">
        <v>1854</v>
      </c>
      <c r="AM8" s="215" t="s">
        <v>1853</v>
      </c>
      <c r="AN8" s="215" t="s">
        <v>1852</v>
      </c>
      <c r="AO8" s="215" t="s">
        <v>1851</v>
      </c>
      <c r="AP8" s="215" t="s">
        <v>1850</v>
      </c>
      <c r="AQ8" s="215" t="s">
        <v>1849</v>
      </c>
      <c r="AR8" s="215" t="s">
        <v>1848</v>
      </c>
      <c r="AS8" s="215" t="s">
        <v>1847</v>
      </c>
      <c r="AT8" s="215" t="s">
        <v>1846</v>
      </c>
      <c r="AU8" s="215" t="s">
        <v>1845</v>
      </c>
      <c r="AV8" s="215" t="s">
        <v>1844</v>
      </c>
      <c r="AW8" s="215" t="s">
        <v>1843</v>
      </c>
    </row>
    <row r="9" spans="1:49" s="215" customFormat="1">
      <c r="C9" s="215" t="s">
        <v>1842</v>
      </c>
      <c r="D9" s="215" t="s">
        <v>1841</v>
      </c>
      <c r="E9" s="215" t="s">
        <v>1840</v>
      </c>
      <c r="F9" s="215" t="s">
        <v>1839</v>
      </c>
      <c r="G9" s="215" t="s">
        <v>1838</v>
      </c>
      <c r="H9" s="215" t="s">
        <v>1837</v>
      </c>
      <c r="I9" s="215" t="s">
        <v>1836</v>
      </c>
      <c r="J9" s="215" t="s">
        <v>1835</v>
      </c>
      <c r="K9" s="215" t="s">
        <v>1834</v>
      </c>
      <c r="L9" s="215" t="s">
        <v>1833</v>
      </c>
      <c r="M9" s="215" t="s">
        <v>1832</v>
      </c>
      <c r="N9" s="215" t="s">
        <v>1831</v>
      </c>
      <c r="O9" s="215" t="s">
        <v>1830</v>
      </c>
      <c r="P9" s="215" t="s">
        <v>1829</v>
      </c>
      <c r="Q9" s="215" t="s">
        <v>1828</v>
      </c>
      <c r="R9" s="215" t="s">
        <v>1827</v>
      </c>
      <c r="S9" s="215" t="s">
        <v>1826</v>
      </c>
      <c r="T9" s="215" t="s">
        <v>1825</v>
      </c>
      <c r="U9" s="215" t="s">
        <v>1824</v>
      </c>
      <c r="V9" s="215" t="s">
        <v>1823</v>
      </c>
      <c r="W9" s="215" t="s">
        <v>1822</v>
      </c>
      <c r="X9" s="215" t="s">
        <v>1821</v>
      </c>
      <c r="Y9" s="215" t="s">
        <v>1820</v>
      </c>
      <c r="Z9" s="215" t="s">
        <v>1819</v>
      </c>
      <c r="AA9" s="215" t="s">
        <v>1818</v>
      </c>
      <c r="AB9" s="215" t="s">
        <v>1817</v>
      </c>
      <c r="AC9" s="215" t="s">
        <v>1816</v>
      </c>
      <c r="AD9" s="215" t="s">
        <v>1815</v>
      </c>
      <c r="AE9" s="215" t="s">
        <v>1814</v>
      </c>
      <c r="AF9" s="215" t="s">
        <v>1813</v>
      </c>
      <c r="AG9" s="215" t="s">
        <v>1812</v>
      </c>
      <c r="AH9" s="215" t="s">
        <v>1811</v>
      </c>
      <c r="AI9" s="215" t="s">
        <v>1810</v>
      </c>
      <c r="AJ9" s="215" t="s">
        <v>1809</v>
      </c>
      <c r="AK9" s="215" t="s">
        <v>1808</v>
      </c>
      <c r="AL9" s="215" t="s">
        <v>1807</v>
      </c>
      <c r="AM9" s="215" t="s">
        <v>1806</v>
      </c>
      <c r="AN9" s="215" t="s">
        <v>1805</v>
      </c>
      <c r="AO9" s="215" t="s">
        <v>1804</v>
      </c>
      <c r="AP9" s="215" t="s">
        <v>1803</v>
      </c>
      <c r="AQ9" s="215" t="s">
        <v>1802</v>
      </c>
      <c r="AR9" s="215" t="s">
        <v>1801</v>
      </c>
      <c r="AS9" s="215" t="s">
        <v>1800</v>
      </c>
      <c r="AT9" s="215" t="s">
        <v>1799</v>
      </c>
      <c r="AU9" s="215" t="s">
        <v>1798</v>
      </c>
      <c r="AV9" s="215" t="s">
        <v>1797</v>
      </c>
      <c r="AW9" s="215" t="s">
        <v>1796</v>
      </c>
    </row>
    <row r="10" spans="1:49" s="215" customFormat="1">
      <c r="C10" s="215" t="s">
        <v>1795</v>
      </c>
      <c r="D10" s="215" t="s">
        <v>1794</v>
      </c>
      <c r="E10" s="215" t="s">
        <v>1793</v>
      </c>
      <c r="F10" s="215" t="s">
        <v>1792</v>
      </c>
      <c r="G10" s="215" t="s">
        <v>1791</v>
      </c>
      <c r="H10" s="215" t="s">
        <v>1790</v>
      </c>
      <c r="I10" s="215" t="s">
        <v>1789</v>
      </c>
      <c r="J10" s="215" t="s">
        <v>1788</v>
      </c>
      <c r="K10" s="215" t="s">
        <v>1787</v>
      </c>
      <c r="L10" s="215" t="s">
        <v>1786</v>
      </c>
      <c r="M10" s="215" t="s">
        <v>1785</v>
      </c>
      <c r="N10" s="215" t="s">
        <v>1784</v>
      </c>
      <c r="O10" s="215" t="s">
        <v>1783</v>
      </c>
      <c r="P10" s="215" t="s">
        <v>1782</v>
      </c>
      <c r="Q10" s="215" t="s">
        <v>1781</v>
      </c>
      <c r="R10" s="215" t="s">
        <v>1780</v>
      </c>
      <c r="S10" s="215" t="s">
        <v>1779</v>
      </c>
      <c r="T10" s="215" t="s">
        <v>1778</v>
      </c>
      <c r="U10" s="215" t="s">
        <v>1777</v>
      </c>
      <c r="V10" s="215" t="s">
        <v>1776</v>
      </c>
      <c r="W10" s="215" t="s">
        <v>1775</v>
      </c>
      <c r="X10" s="215" t="s">
        <v>1774</v>
      </c>
      <c r="Y10" s="215" t="s">
        <v>1773</v>
      </c>
      <c r="Z10" s="215" t="s">
        <v>1772</v>
      </c>
      <c r="AA10" s="215" t="s">
        <v>1771</v>
      </c>
      <c r="AB10" s="215" t="s">
        <v>1770</v>
      </c>
      <c r="AC10" s="215" t="s">
        <v>1769</v>
      </c>
      <c r="AD10" s="215" t="s">
        <v>1768</v>
      </c>
      <c r="AE10" s="215" t="s">
        <v>1767</v>
      </c>
      <c r="AF10" s="215" t="s">
        <v>1766</v>
      </c>
      <c r="AG10" s="215" t="s">
        <v>1765</v>
      </c>
      <c r="AH10" s="215" t="s">
        <v>1764</v>
      </c>
      <c r="AI10" s="215" t="s">
        <v>1763</v>
      </c>
      <c r="AJ10" s="215" t="s">
        <v>911</v>
      </c>
      <c r="AK10" s="215" t="s">
        <v>1762</v>
      </c>
      <c r="AL10" s="215" t="s">
        <v>1761</v>
      </c>
      <c r="AM10" s="215" t="s">
        <v>1760</v>
      </c>
      <c r="AN10" s="215" t="s">
        <v>1759</v>
      </c>
      <c r="AO10" s="215" t="s">
        <v>1758</v>
      </c>
      <c r="AP10" s="215" t="s">
        <v>1757</v>
      </c>
      <c r="AQ10" s="215" t="s">
        <v>1756</v>
      </c>
      <c r="AR10" s="215" t="s">
        <v>1755</v>
      </c>
      <c r="AS10" s="215" t="s">
        <v>1754</v>
      </c>
      <c r="AT10" s="215" t="s">
        <v>1753</v>
      </c>
      <c r="AU10" s="215" t="s">
        <v>1752</v>
      </c>
      <c r="AV10" s="215" t="s">
        <v>1751</v>
      </c>
      <c r="AW10" s="215" t="s">
        <v>1750</v>
      </c>
    </row>
    <row r="11" spans="1:49" s="215" customFormat="1">
      <c r="C11" s="215" t="s">
        <v>1749</v>
      </c>
      <c r="D11" s="215" t="s">
        <v>1748</v>
      </c>
      <c r="E11" s="215" t="s">
        <v>1747</v>
      </c>
      <c r="F11" s="215" t="s">
        <v>1746</v>
      </c>
      <c r="G11" s="215" t="s">
        <v>1745</v>
      </c>
      <c r="H11" s="215" t="s">
        <v>1744</v>
      </c>
      <c r="I11" s="215" t="s">
        <v>1743</v>
      </c>
      <c r="J11" s="215" t="s">
        <v>1742</v>
      </c>
      <c r="K11" s="215" t="s">
        <v>1741</v>
      </c>
      <c r="L11" s="215" t="s">
        <v>1740</v>
      </c>
      <c r="M11" s="215" t="s">
        <v>1739</v>
      </c>
      <c r="N11" s="215" t="s">
        <v>1738</v>
      </c>
      <c r="O11" s="215" t="s">
        <v>1737</v>
      </c>
      <c r="P11" s="215" t="s">
        <v>1736</v>
      </c>
      <c r="Q11" s="215" t="s">
        <v>1735</v>
      </c>
      <c r="R11" s="215" t="s">
        <v>1734</v>
      </c>
      <c r="S11" s="215" t="s">
        <v>1733</v>
      </c>
      <c r="T11" s="215" t="s">
        <v>1732</v>
      </c>
      <c r="U11" s="215" t="s">
        <v>1731</v>
      </c>
      <c r="V11" s="215" t="s">
        <v>1730</v>
      </c>
      <c r="W11" s="215" t="s">
        <v>1729</v>
      </c>
      <c r="X11" s="215" t="s">
        <v>1728</v>
      </c>
      <c r="Y11" s="215" t="s">
        <v>1727</v>
      </c>
      <c r="Z11" s="215" t="s">
        <v>1726</v>
      </c>
      <c r="AA11" s="215" t="s">
        <v>1725</v>
      </c>
      <c r="AB11" s="215" t="s">
        <v>1724</v>
      </c>
      <c r="AC11" s="215" t="s">
        <v>1723</v>
      </c>
      <c r="AD11" s="215" t="s">
        <v>1722</v>
      </c>
      <c r="AE11" s="215" t="s">
        <v>1721</v>
      </c>
      <c r="AF11" s="215" t="s">
        <v>1720</v>
      </c>
      <c r="AG11" s="215" t="s">
        <v>1719</v>
      </c>
      <c r="AH11" s="215" t="s">
        <v>1718</v>
      </c>
      <c r="AI11" s="215" t="s">
        <v>1717</v>
      </c>
      <c r="AJ11" s="215" t="s">
        <v>1716</v>
      </c>
      <c r="AK11" s="215" t="s">
        <v>1715</v>
      </c>
      <c r="AL11" s="215" t="s">
        <v>1714</v>
      </c>
      <c r="AM11" s="215" t="s">
        <v>1713</v>
      </c>
      <c r="AN11" s="215" t="s">
        <v>1712</v>
      </c>
      <c r="AO11" s="215" t="s">
        <v>1711</v>
      </c>
      <c r="AP11" s="215" t="s">
        <v>1710</v>
      </c>
      <c r="AQ11" s="215" t="s">
        <v>1709</v>
      </c>
      <c r="AR11" s="215" t="s">
        <v>1708</v>
      </c>
      <c r="AS11" s="215" t="s">
        <v>1707</v>
      </c>
      <c r="AT11" s="215" t="s">
        <v>1706</v>
      </c>
      <c r="AU11" s="215" t="s">
        <v>1705</v>
      </c>
      <c r="AV11" s="215" t="s">
        <v>1704</v>
      </c>
      <c r="AW11" s="215" t="s">
        <v>1703</v>
      </c>
    </row>
    <row r="12" spans="1:49" s="215" customFormat="1">
      <c r="C12" s="215" t="s">
        <v>1702</v>
      </c>
      <c r="D12" s="215" t="s">
        <v>1701</v>
      </c>
      <c r="E12" s="215" t="s">
        <v>1700</v>
      </c>
      <c r="F12" s="215" t="s">
        <v>1699</v>
      </c>
      <c r="G12" s="215" t="s">
        <v>1698</v>
      </c>
      <c r="H12" s="215" t="s">
        <v>1697</v>
      </c>
      <c r="I12" s="215" t="s">
        <v>1696</v>
      </c>
      <c r="J12" s="215" t="s">
        <v>1695</v>
      </c>
      <c r="K12" s="215" t="s">
        <v>1694</v>
      </c>
      <c r="L12" s="215" t="s">
        <v>1693</v>
      </c>
      <c r="M12" s="215" t="s">
        <v>1692</v>
      </c>
      <c r="N12" s="215" t="s">
        <v>1691</v>
      </c>
      <c r="O12" s="215" t="s">
        <v>1690</v>
      </c>
      <c r="P12" s="215" t="s">
        <v>1689</v>
      </c>
      <c r="Q12" s="215" t="s">
        <v>1688</v>
      </c>
      <c r="R12" s="215" t="s">
        <v>1687</v>
      </c>
      <c r="S12" s="215" t="s">
        <v>1686</v>
      </c>
      <c r="T12" s="215" t="s">
        <v>1685</v>
      </c>
      <c r="U12" s="215" t="s">
        <v>1684</v>
      </c>
      <c r="V12" s="215" t="s">
        <v>1683</v>
      </c>
      <c r="W12" s="215" t="s">
        <v>1682</v>
      </c>
      <c r="X12" s="215" t="s">
        <v>1681</v>
      </c>
      <c r="Y12" s="215" t="s">
        <v>1680</v>
      </c>
      <c r="Z12" s="215" t="s">
        <v>1679</v>
      </c>
      <c r="AA12" s="215" t="s">
        <v>1678</v>
      </c>
      <c r="AB12" s="215" t="s">
        <v>1677</v>
      </c>
      <c r="AC12" s="215" t="s">
        <v>1676</v>
      </c>
      <c r="AD12" s="215" t="s">
        <v>1675</v>
      </c>
      <c r="AE12" s="215" t="s">
        <v>1674</v>
      </c>
      <c r="AF12" s="215" t="s">
        <v>1673</v>
      </c>
      <c r="AG12" s="215" t="s">
        <v>1672</v>
      </c>
      <c r="AH12" s="215" t="s">
        <v>1671</v>
      </c>
      <c r="AI12" s="215" t="s">
        <v>1670</v>
      </c>
      <c r="AJ12" s="215" t="s">
        <v>1669</v>
      </c>
      <c r="AK12" s="215" t="s">
        <v>1668</v>
      </c>
      <c r="AL12" s="215" t="s">
        <v>1667</v>
      </c>
      <c r="AM12" s="215" t="s">
        <v>1666</v>
      </c>
      <c r="AN12" s="215" t="s">
        <v>1665</v>
      </c>
      <c r="AO12" s="215" t="s">
        <v>1664</v>
      </c>
      <c r="AP12" s="215" t="s">
        <v>1663</v>
      </c>
      <c r="AQ12" s="215" t="s">
        <v>1662</v>
      </c>
      <c r="AR12" s="215" t="s">
        <v>1661</v>
      </c>
      <c r="AS12" s="215" t="s">
        <v>1660</v>
      </c>
      <c r="AT12" s="215" t="s">
        <v>1659</v>
      </c>
      <c r="AU12" s="215" t="s">
        <v>1658</v>
      </c>
      <c r="AV12" s="215" t="s">
        <v>1657</v>
      </c>
      <c r="AW12" s="215" t="s">
        <v>1656</v>
      </c>
    </row>
    <row r="13" spans="1:49" s="215" customFormat="1">
      <c r="C13" s="215" t="s">
        <v>1655</v>
      </c>
      <c r="D13" s="215" t="s">
        <v>1654</v>
      </c>
      <c r="E13" s="215" t="s">
        <v>1653</v>
      </c>
      <c r="F13" s="215" t="s">
        <v>1652</v>
      </c>
      <c r="G13" s="215" t="s">
        <v>1651</v>
      </c>
      <c r="H13" s="215" t="s">
        <v>1650</v>
      </c>
      <c r="I13" s="215" t="s">
        <v>1649</v>
      </c>
      <c r="J13" s="215" t="s">
        <v>1648</v>
      </c>
      <c r="K13" s="215" t="s">
        <v>1647</v>
      </c>
      <c r="L13" s="215" t="s">
        <v>1646</v>
      </c>
      <c r="M13" s="215" t="s">
        <v>1645</v>
      </c>
      <c r="N13" s="215" t="s">
        <v>1644</v>
      </c>
      <c r="O13" s="215" t="s">
        <v>1643</v>
      </c>
      <c r="P13" s="215" t="s">
        <v>1642</v>
      </c>
      <c r="Q13" s="215" t="s">
        <v>1641</v>
      </c>
      <c r="R13" s="215" t="s">
        <v>1640</v>
      </c>
      <c r="S13" s="215" t="s">
        <v>1639</v>
      </c>
      <c r="T13" s="215" t="s">
        <v>1638</v>
      </c>
      <c r="U13" s="215" t="s">
        <v>1637</v>
      </c>
      <c r="V13" s="215" t="s">
        <v>1636</v>
      </c>
      <c r="W13" s="215" t="s">
        <v>1635</v>
      </c>
      <c r="X13" s="215" t="s">
        <v>1634</v>
      </c>
      <c r="Y13" s="215" t="s">
        <v>1633</v>
      </c>
      <c r="Z13" s="215" t="s">
        <v>1632</v>
      </c>
      <c r="AA13" s="215" t="s">
        <v>1631</v>
      </c>
      <c r="AB13" s="215" t="s">
        <v>1630</v>
      </c>
      <c r="AC13" s="215" t="s">
        <v>1629</v>
      </c>
      <c r="AD13" s="215" t="s">
        <v>1628</v>
      </c>
      <c r="AE13" s="215" t="s">
        <v>1627</v>
      </c>
      <c r="AF13" s="215" t="s">
        <v>1626</v>
      </c>
      <c r="AG13" s="215" t="s">
        <v>1625</v>
      </c>
      <c r="AH13" s="215" t="s">
        <v>1624</v>
      </c>
      <c r="AI13" s="215" t="s">
        <v>1623</v>
      </c>
      <c r="AJ13" s="215" t="s">
        <v>1622</v>
      </c>
      <c r="AK13" s="215" t="s">
        <v>1621</v>
      </c>
      <c r="AL13" s="215" t="s">
        <v>1620</v>
      </c>
      <c r="AM13" s="215" t="s">
        <v>1619</v>
      </c>
      <c r="AN13" s="215" t="s">
        <v>1618</v>
      </c>
      <c r="AO13" s="215" t="s">
        <v>1617</v>
      </c>
      <c r="AP13" s="215" t="s">
        <v>1616</v>
      </c>
      <c r="AQ13" s="215" t="s">
        <v>1615</v>
      </c>
      <c r="AR13" s="215" t="s">
        <v>1614</v>
      </c>
      <c r="AS13" s="215" t="s">
        <v>1613</v>
      </c>
      <c r="AT13" s="215" t="s">
        <v>1612</v>
      </c>
      <c r="AU13" s="215" t="s">
        <v>1611</v>
      </c>
      <c r="AV13" s="215" t="s">
        <v>1610</v>
      </c>
      <c r="AW13" s="215" t="s">
        <v>1609</v>
      </c>
    </row>
    <row r="14" spans="1:49" s="215" customFormat="1">
      <c r="C14" s="215" t="s">
        <v>1608</v>
      </c>
      <c r="D14" s="215" t="s">
        <v>1607</v>
      </c>
      <c r="E14" s="215" t="s">
        <v>1606</v>
      </c>
      <c r="F14" s="215" t="s">
        <v>1605</v>
      </c>
      <c r="G14" s="215" t="s">
        <v>1604</v>
      </c>
      <c r="H14" s="215" t="s">
        <v>1603</v>
      </c>
      <c r="I14" s="215" t="s">
        <v>1602</v>
      </c>
      <c r="J14" s="215" t="s">
        <v>1601</v>
      </c>
      <c r="K14" s="215" t="s">
        <v>1600</v>
      </c>
      <c r="L14" s="215" t="s">
        <v>1599</v>
      </c>
      <c r="M14" s="215" t="s">
        <v>1598</v>
      </c>
      <c r="N14" s="215" t="s">
        <v>1597</v>
      </c>
      <c r="O14" s="215" t="s">
        <v>1596</v>
      </c>
      <c r="P14" s="215" t="s">
        <v>1595</v>
      </c>
      <c r="Q14" s="215" t="s">
        <v>1594</v>
      </c>
      <c r="R14" s="215" t="s">
        <v>1593</v>
      </c>
      <c r="S14" s="215" t="s">
        <v>1592</v>
      </c>
      <c r="T14" s="215" t="s">
        <v>384</v>
      </c>
      <c r="U14" s="215" t="s">
        <v>1591</v>
      </c>
      <c r="V14" s="215" t="s">
        <v>1590</v>
      </c>
      <c r="W14" s="215" t="s">
        <v>1589</v>
      </c>
      <c r="X14" s="215" t="s">
        <v>1588</v>
      </c>
      <c r="Y14" s="215" t="s">
        <v>1587</v>
      </c>
      <c r="Z14" s="215" t="s">
        <v>1586</v>
      </c>
      <c r="AA14" s="215" t="s">
        <v>1585</v>
      </c>
      <c r="AB14" s="215" t="s">
        <v>1584</v>
      </c>
      <c r="AC14" s="215" t="s">
        <v>1583</v>
      </c>
      <c r="AD14" s="215" t="s">
        <v>1582</v>
      </c>
      <c r="AE14" s="215" t="s">
        <v>1581</v>
      </c>
      <c r="AF14" s="215" t="s">
        <v>1580</v>
      </c>
      <c r="AG14" s="215" t="s">
        <v>1579</v>
      </c>
      <c r="AH14" s="215" t="s">
        <v>1578</v>
      </c>
      <c r="AI14" s="215" t="s">
        <v>1577</v>
      </c>
      <c r="AJ14" s="215" t="s">
        <v>1576</v>
      </c>
      <c r="AK14" s="215" t="s">
        <v>1575</v>
      </c>
      <c r="AL14" s="215" t="s">
        <v>1574</v>
      </c>
      <c r="AM14" s="215" t="s">
        <v>1573</v>
      </c>
      <c r="AN14" s="215" t="s">
        <v>1572</v>
      </c>
      <c r="AO14" s="215" t="s">
        <v>1571</v>
      </c>
      <c r="AP14" s="215" t="s">
        <v>1570</v>
      </c>
      <c r="AQ14" s="215" t="s">
        <v>1569</v>
      </c>
      <c r="AR14" s="215" t="s">
        <v>1568</v>
      </c>
      <c r="AS14" s="215" t="s">
        <v>1567</v>
      </c>
      <c r="AT14" s="215" t="s">
        <v>1566</v>
      </c>
      <c r="AU14" s="215" t="s">
        <v>1565</v>
      </c>
      <c r="AV14" s="215" t="s">
        <v>1564</v>
      </c>
      <c r="AW14" s="215" t="s">
        <v>1563</v>
      </c>
    </row>
    <row r="15" spans="1:49" s="215" customFormat="1">
      <c r="C15" s="215" t="s">
        <v>1562</v>
      </c>
      <c r="D15" s="215" t="s">
        <v>1561</v>
      </c>
      <c r="E15" s="215" t="s">
        <v>1560</v>
      </c>
      <c r="F15" s="215" t="s">
        <v>1559</v>
      </c>
      <c r="G15" s="215" t="s">
        <v>1558</v>
      </c>
      <c r="H15" s="215" t="s">
        <v>1557</v>
      </c>
      <c r="I15" s="215" t="s">
        <v>844</v>
      </c>
      <c r="J15" s="215" t="s">
        <v>1556</v>
      </c>
      <c r="K15" s="215" t="s">
        <v>1555</v>
      </c>
      <c r="L15" s="215" t="s">
        <v>1554</v>
      </c>
      <c r="M15" s="215" t="s">
        <v>1553</v>
      </c>
      <c r="N15" s="215" t="s">
        <v>1552</v>
      </c>
      <c r="O15" s="215" t="s">
        <v>1551</v>
      </c>
      <c r="P15" s="215" t="s">
        <v>1550</v>
      </c>
      <c r="Q15" s="215" t="s">
        <v>1549</v>
      </c>
      <c r="R15" s="215" t="s">
        <v>1548</v>
      </c>
      <c r="S15" s="215" t="s">
        <v>1547</v>
      </c>
      <c r="T15" s="215" t="s">
        <v>1546</v>
      </c>
      <c r="U15" s="215" t="s">
        <v>1545</v>
      </c>
      <c r="V15" s="215" t="s">
        <v>1544</v>
      </c>
      <c r="W15" s="215" t="s">
        <v>1543</v>
      </c>
      <c r="X15" s="215" t="s">
        <v>1542</v>
      </c>
      <c r="Y15" s="215" t="s">
        <v>1541</v>
      </c>
      <c r="Z15" s="215" t="s">
        <v>1540</v>
      </c>
      <c r="AA15" s="215" t="s">
        <v>1539</v>
      </c>
      <c r="AB15" s="215" t="s">
        <v>1538</v>
      </c>
      <c r="AC15" s="215" t="s">
        <v>1537</v>
      </c>
      <c r="AD15" s="215" t="s">
        <v>1536</v>
      </c>
      <c r="AE15" s="215" t="s">
        <v>1535</v>
      </c>
      <c r="AF15" s="215" t="s">
        <v>1534</v>
      </c>
      <c r="AG15" s="215" t="s">
        <v>1533</v>
      </c>
      <c r="AH15" s="215" t="s">
        <v>1074</v>
      </c>
      <c r="AI15" s="215" t="s">
        <v>1532</v>
      </c>
      <c r="AJ15" s="215" t="s">
        <v>1531</v>
      </c>
      <c r="AK15" s="215" t="s">
        <v>1530</v>
      </c>
      <c r="AL15" s="215" t="s">
        <v>1529</v>
      </c>
      <c r="AM15" s="215" t="s">
        <v>1528</v>
      </c>
      <c r="AN15" s="215" t="s">
        <v>1527</v>
      </c>
      <c r="AO15" s="215" t="s">
        <v>1526</v>
      </c>
      <c r="AP15" s="215" t="s">
        <v>1525</v>
      </c>
      <c r="AQ15" s="215" t="s">
        <v>1524</v>
      </c>
      <c r="AR15" s="215" t="s">
        <v>1523</v>
      </c>
      <c r="AS15" s="215" t="s">
        <v>1522</v>
      </c>
      <c r="AT15" s="215" t="s">
        <v>1521</v>
      </c>
      <c r="AU15" s="215" t="s">
        <v>1520</v>
      </c>
      <c r="AV15" s="215" t="s">
        <v>1519</v>
      </c>
      <c r="AW15" s="215" t="s">
        <v>1518</v>
      </c>
    </row>
    <row r="16" spans="1:49" s="215" customFormat="1">
      <c r="C16" s="215" t="s">
        <v>1517</v>
      </c>
      <c r="D16" s="215" t="s">
        <v>1516</v>
      </c>
      <c r="E16" s="215" t="s">
        <v>1515</v>
      </c>
      <c r="F16" s="215" t="s">
        <v>1514</v>
      </c>
      <c r="G16" s="215" t="s">
        <v>1513</v>
      </c>
      <c r="H16" s="215" t="s">
        <v>1512</v>
      </c>
      <c r="I16" s="215" t="s">
        <v>1511</v>
      </c>
      <c r="J16" s="215" t="s">
        <v>1510</v>
      </c>
      <c r="K16" s="215" t="s">
        <v>1509</v>
      </c>
      <c r="L16" s="215" t="s">
        <v>1508</v>
      </c>
      <c r="M16" s="215" t="s">
        <v>1507</v>
      </c>
      <c r="N16" s="215" t="s">
        <v>1506</v>
      </c>
      <c r="O16" s="215" t="s">
        <v>1505</v>
      </c>
      <c r="P16" s="215" t="s">
        <v>1504</v>
      </c>
      <c r="Q16" s="215" t="s">
        <v>1503</v>
      </c>
      <c r="R16" s="215" t="s">
        <v>1502</v>
      </c>
      <c r="S16" s="215" t="s">
        <v>1501</v>
      </c>
      <c r="T16" s="215" t="s">
        <v>1500</v>
      </c>
      <c r="U16" s="215" t="s">
        <v>1499</v>
      </c>
      <c r="V16" s="215" t="s">
        <v>1498</v>
      </c>
      <c r="W16" s="215" t="s">
        <v>1497</v>
      </c>
      <c r="X16" s="215" t="s">
        <v>1496</v>
      </c>
      <c r="Y16" s="215" t="s">
        <v>1495</v>
      </c>
      <c r="Z16" s="215" t="s">
        <v>1494</v>
      </c>
      <c r="AA16" s="215" t="s">
        <v>1493</v>
      </c>
      <c r="AB16" s="215" t="s">
        <v>1492</v>
      </c>
      <c r="AC16" s="215" t="s">
        <v>1491</v>
      </c>
      <c r="AD16" s="215" t="s">
        <v>1490</v>
      </c>
      <c r="AE16" s="215" t="s">
        <v>1489</v>
      </c>
      <c r="AF16" s="215" t="s">
        <v>1488</v>
      </c>
      <c r="AG16" s="215" t="s">
        <v>1487</v>
      </c>
      <c r="AH16" s="215" t="s">
        <v>1486</v>
      </c>
      <c r="AI16" s="215" t="s">
        <v>1485</v>
      </c>
      <c r="AJ16" s="215" t="s">
        <v>1484</v>
      </c>
      <c r="AK16" s="215" t="s">
        <v>1483</v>
      </c>
      <c r="AL16" s="215" t="s">
        <v>1482</v>
      </c>
      <c r="AM16" s="215" t="s">
        <v>1481</v>
      </c>
      <c r="AN16" s="215" t="s">
        <v>1480</v>
      </c>
      <c r="AO16" s="215" t="s">
        <v>1479</v>
      </c>
      <c r="AP16" s="215" t="s">
        <v>1478</v>
      </c>
      <c r="AQ16" s="215" t="s">
        <v>1477</v>
      </c>
      <c r="AR16" s="215" t="s">
        <v>1476</v>
      </c>
      <c r="AS16" s="215" t="s">
        <v>1475</v>
      </c>
      <c r="AT16" s="215" t="s">
        <v>1474</v>
      </c>
      <c r="AU16" s="215" t="s">
        <v>1473</v>
      </c>
      <c r="AV16" s="215" t="s">
        <v>1472</v>
      </c>
      <c r="AW16" s="215" t="s">
        <v>1471</v>
      </c>
    </row>
    <row r="17" spans="3:49" s="215" customFormat="1">
      <c r="C17" s="215" t="s">
        <v>1470</v>
      </c>
      <c r="D17" s="215" t="s">
        <v>1469</v>
      </c>
      <c r="E17" s="215" t="s">
        <v>1468</v>
      </c>
      <c r="F17" s="215" t="s">
        <v>1467</v>
      </c>
      <c r="G17" s="215" t="s">
        <v>1466</v>
      </c>
      <c r="H17" s="215" t="s">
        <v>1465</v>
      </c>
      <c r="I17" s="215" t="s">
        <v>1464</v>
      </c>
      <c r="J17" s="215" t="s">
        <v>1463</v>
      </c>
      <c r="K17" s="215" t="s">
        <v>1462</v>
      </c>
      <c r="L17" s="215" t="s">
        <v>1461</v>
      </c>
      <c r="M17" s="215" t="s">
        <v>1460</v>
      </c>
      <c r="N17" s="215" t="s">
        <v>1459</v>
      </c>
      <c r="O17" s="215" t="s">
        <v>1458</v>
      </c>
      <c r="P17" s="215" t="s">
        <v>1457</v>
      </c>
      <c r="Q17" s="215" t="s">
        <v>1456</v>
      </c>
      <c r="R17" s="215" t="s">
        <v>1455</v>
      </c>
      <c r="S17" s="215" t="s">
        <v>1454</v>
      </c>
      <c r="T17" s="215" t="s">
        <v>584</v>
      </c>
      <c r="U17" s="215" t="s">
        <v>1453</v>
      </c>
      <c r="V17" s="215" t="s">
        <v>1452</v>
      </c>
      <c r="W17" s="215" t="s">
        <v>1451</v>
      </c>
      <c r="X17" s="215" t="s">
        <v>1450</v>
      </c>
      <c r="Y17" s="215" t="s">
        <v>1449</v>
      </c>
      <c r="Z17" s="215" t="s">
        <v>1448</v>
      </c>
      <c r="AA17" s="215" t="s">
        <v>1268</v>
      </c>
      <c r="AB17" s="215" t="s">
        <v>1447</v>
      </c>
      <c r="AC17" s="215" t="s">
        <v>1446</v>
      </c>
      <c r="AD17" s="215" t="s">
        <v>1445</v>
      </c>
      <c r="AE17" s="215" t="s">
        <v>1444</v>
      </c>
      <c r="AF17" s="215" t="s">
        <v>1443</v>
      </c>
      <c r="AG17" s="215" t="s">
        <v>1442</v>
      </c>
      <c r="AH17" s="215" t="s">
        <v>1441</v>
      </c>
      <c r="AI17" s="215" t="s">
        <v>1440</v>
      </c>
      <c r="AJ17" s="215" t="s">
        <v>1439</v>
      </c>
      <c r="AK17" s="215" t="s">
        <v>1438</v>
      </c>
      <c r="AL17" s="215" t="s">
        <v>1437</v>
      </c>
      <c r="AM17" s="215" t="s">
        <v>1436</v>
      </c>
      <c r="AN17" s="215" t="s">
        <v>723</v>
      </c>
      <c r="AO17" s="215" t="s">
        <v>1435</v>
      </c>
      <c r="AP17" s="215" t="s">
        <v>1434</v>
      </c>
      <c r="AQ17" s="215" t="s">
        <v>1433</v>
      </c>
      <c r="AR17" s="215" t="s">
        <v>1432</v>
      </c>
      <c r="AS17" s="215" t="s">
        <v>1431</v>
      </c>
      <c r="AT17" s="215" t="s">
        <v>1430</v>
      </c>
      <c r="AU17" s="215" t="s">
        <v>1429</v>
      </c>
      <c r="AV17" s="215" t="s">
        <v>1428</v>
      </c>
      <c r="AW17" s="215" t="s">
        <v>1427</v>
      </c>
    </row>
    <row r="18" spans="3:49" s="215" customFormat="1">
      <c r="C18" s="215" t="s">
        <v>1426</v>
      </c>
      <c r="D18" s="215" t="s">
        <v>1425</v>
      </c>
      <c r="E18" s="215" t="s">
        <v>1423</v>
      </c>
      <c r="F18" s="215" t="s">
        <v>1422</v>
      </c>
      <c r="G18" s="215" t="s">
        <v>1421</v>
      </c>
      <c r="H18" s="215" t="s">
        <v>1420</v>
      </c>
      <c r="I18" s="215" t="s">
        <v>1419</v>
      </c>
      <c r="J18" s="215" t="s">
        <v>1418</v>
      </c>
      <c r="K18" s="215" t="s">
        <v>1417</v>
      </c>
      <c r="L18" s="215" t="s">
        <v>1416</v>
      </c>
      <c r="M18" s="215" t="s">
        <v>1415</v>
      </c>
      <c r="N18" s="215" t="s">
        <v>1414</v>
      </c>
      <c r="O18" s="215" t="s">
        <v>1413</v>
      </c>
      <c r="P18" s="215" t="s">
        <v>1412</v>
      </c>
      <c r="Q18" s="215" t="s">
        <v>1411</v>
      </c>
      <c r="R18" s="215" t="s">
        <v>1273</v>
      </c>
      <c r="S18" s="215" t="s">
        <v>1410</v>
      </c>
      <c r="T18" s="215" t="s">
        <v>1409</v>
      </c>
      <c r="U18" s="215" t="s">
        <v>1408</v>
      </c>
      <c r="V18" s="215" t="s">
        <v>1407</v>
      </c>
      <c r="W18" s="215" t="s">
        <v>1406</v>
      </c>
      <c r="X18" s="215" t="s">
        <v>1405</v>
      </c>
      <c r="Y18" s="215" t="s">
        <v>1404</v>
      </c>
      <c r="Z18" s="215" t="s">
        <v>1403</v>
      </c>
      <c r="AA18" s="215" t="s">
        <v>1402</v>
      </c>
      <c r="AB18" s="215" t="s">
        <v>1401</v>
      </c>
      <c r="AC18" s="215" t="s">
        <v>1400</v>
      </c>
      <c r="AD18" s="215" t="s">
        <v>1399</v>
      </c>
      <c r="AE18" s="215" t="s">
        <v>1398</v>
      </c>
      <c r="AF18" s="215" t="s">
        <v>591</v>
      </c>
      <c r="AG18" s="215" t="s">
        <v>722</v>
      </c>
      <c r="AH18" s="215" t="s">
        <v>1397</v>
      </c>
      <c r="AI18" s="215" t="s">
        <v>1396</v>
      </c>
      <c r="AJ18" s="215" t="s">
        <v>1395</v>
      </c>
      <c r="AK18" s="215" t="s">
        <v>1394</v>
      </c>
      <c r="AL18" s="215" t="s">
        <v>1393</v>
      </c>
      <c r="AM18" s="215" t="s">
        <v>1392</v>
      </c>
      <c r="AN18" s="215" t="s">
        <v>1391</v>
      </c>
      <c r="AO18" s="215" t="s">
        <v>1390</v>
      </c>
      <c r="AP18" s="215" t="s">
        <v>1389</v>
      </c>
      <c r="AQ18" s="215" t="s">
        <v>1388</v>
      </c>
      <c r="AR18" s="215" t="s">
        <v>1387</v>
      </c>
      <c r="AS18" s="215" t="s">
        <v>528</v>
      </c>
      <c r="AT18" s="215" t="s">
        <v>1386</v>
      </c>
      <c r="AU18" s="215" t="s">
        <v>1385</v>
      </c>
      <c r="AV18" s="215" t="s">
        <v>1384</v>
      </c>
      <c r="AW18" s="215" t="s">
        <v>1383</v>
      </c>
    </row>
    <row r="19" spans="3:49" s="215" customFormat="1">
      <c r="C19" s="215" t="s">
        <v>1382</v>
      </c>
      <c r="D19" s="215" t="s">
        <v>1381</v>
      </c>
      <c r="E19" s="215" t="s">
        <v>1380</v>
      </c>
      <c r="F19" s="215" t="s">
        <v>1379</v>
      </c>
      <c r="G19" s="215" t="s">
        <v>1378</v>
      </c>
      <c r="H19" s="215" t="s">
        <v>1377</v>
      </c>
      <c r="I19" s="215" t="s">
        <v>1376</v>
      </c>
      <c r="J19" s="215" t="s">
        <v>1375</v>
      </c>
      <c r="K19" s="215" t="s">
        <v>1374</v>
      </c>
      <c r="L19" s="215" t="s">
        <v>1373</v>
      </c>
      <c r="M19" s="215" t="s">
        <v>1372</v>
      </c>
      <c r="N19" s="215" t="s">
        <v>1371</v>
      </c>
      <c r="O19" s="215" t="s">
        <v>1370</v>
      </c>
      <c r="P19" s="215" t="s">
        <v>1369</v>
      </c>
      <c r="Q19" s="215" t="s">
        <v>1368</v>
      </c>
      <c r="S19" s="215" t="s">
        <v>1367</v>
      </c>
      <c r="T19" s="215" t="s">
        <v>1366</v>
      </c>
      <c r="U19" s="215" t="s">
        <v>1365</v>
      </c>
      <c r="V19" s="215" t="s">
        <v>1364</v>
      </c>
      <c r="W19" s="215" t="s">
        <v>1363</v>
      </c>
      <c r="X19" s="215" t="s">
        <v>1362</v>
      </c>
      <c r="Y19" s="215" t="s">
        <v>1361</v>
      </c>
      <c r="Z19" s="215" t="s">
        <v>1360</v>
      </c>
      <c r="AA19" s="215" t="s">
        <v>1359</v>
      </c>
      <c r="AB19" s="215" t="s">
        <v>1358</v>
      </c>
      <c r="AC19" s="215" t="s">
        <v>1357</v>
      </c>
      <c r="AD19" s="215" t="s">
        <v>1356</v>
      </c>
      <c r="AE19" s="215" t="s">
        <v>1355</v>
      </c>
      <c r="AF19" s="215" t="s">
        <v>1354</v>
      </c>
      <c r="AG19" s="215" t="s">
        <v>1353</v>
      </c>
      <c r="AH19" s="215" t="s">
        <v>1352</v>
      </c>
      <c r="AI19" s="215" t="s">
        <v>1351</v>
      </c>
      <c r="AJ19" s="215" t="s">
        <v>1350</v>
      </c>
      <c r="AK19" s="215" t="s">
        <v>1349</v>
      </c>
      <c r="AL19" s="215" t="s">
        <v>1348</v>
      </c>
      <c r="AM19" s="215" t="s">
        <v>1347</v>
      </c>
      <c r="AN19" s="215" t="s">
        <v>1346</v>
      </c>
      <c r="AO19" s="215" t="s">
        <v>1345</v>
      </c>
      <c r="AP19" s="215" t="s">
        <v>1344</v>
      </c>
      <c r="AQ19" s="215" t="s">
        <v>1343</v>
      </c>
      <c r="AR19" s="215" t="s">
        <v>1342</v>
      </c>
      <c r="AS19" s="215" t="s">
        <v>1341</v>
      </c>
      <c r="AT19" s="215" t="s">
        <v>1340</v>
      </c>
      <c r="AU19" s="215" t="s">
        <v>1339</v>
      </c>
      <c r="AV19" s="215" t="s">
        <v>1338</v>
      </c>
      <c r="AW19" s="215" t="s">
        <v>1337</v>
      </c>
    </row>
    <row r="20" spans="3:49" s="215" customFormat="1">
      <c r="C20" s="215" t="s">
        <v>1336</v>
      </c>
      <c r="D20" s="215" t="s">
        <v>1335</v>
      </c>
      <c r="E20" s="215" t="s">
        <v>1334</v>
      </c>
      <c r="F20" s="215" t="s">
        <v>1333</v>
      </c>
      <c r="G20" s="215" t="s">
        <v>1332</v>
      </c>
      <c r="H20" s="215" t="s">
        <v>1331</v>
      </c>
      <c r="I20" s="215" t="s">
        <v>1330</v>
      </c>
      <c r="J20" s="215" t="s">
        <v>1329</v>
      </c>
      <c r="K20" s="215" t="s">
        <v>1328</v>
      </c>
      <c r="L20" s="215" t="s">
        <v>1327</v>
      </c>
      <c r="M20" s="215" t="s">
        <v>1326</v>
      </c>
      <c r="N20" s="215" t="s">
        <v>1325</v>
      </c>
      <c r="O20" s="215" t="s">
        <v>1324</v>
      </c>
      <c r="P20" s="215" t="s">
        <v>1323</v>
      </c>
      <c r="Q20" s="215" t="s">
        <v>1322</v>
      </c>
      <c r="S20" s="215" t="s">
        <v>1321</v>
      </c>
      <c r="T20" s="215" t="s">
        <v>1320</v>
      </c>
      <c r="U20" s="215" t="s">
        <v>722</v>
      </c>
      <c r="V20" s="215" t="s">
        <v>1319</v>
      </c>
      <c r="W20" s="215" t="s">
        <v>1318</v>
      </c>
      <c r="X20" s="215" t="s">
        <v>1317</v>
      </c>
      <c r="Y20" s="215" t="s">
        <v>1316</v>
      </c>
      <c r="Z20" s="215" t="s">
        <v>1315</v>
      </c>
      <c r="AA20" s="215" t="s">
        <v>1314</v>
      </c>
      <c r="AB20" s="215" t="s">
        <v>1313</v>
      </c>
      <c r="AC20" s="215" t="s">
        <v>1312</v>
      </c>
      <c r="AD20" s="215" t="s">
        <v>1311</v>
      </c>
      <c r="AE20" s="215" t="s">
        <v>1310</v>
      </c>
      <c r="AF20" s="215" t="s">
        <v>584</v>
      </c>
      <c r="AG20" s="215" t="s">
        <v>1309</v>
      </c>
      <c r="AH20" s="215" t="s">
        <v>1308</v>
      </c>
      <c r="AI20" s="215" t="s">
        <v>1307</v>
      </c>
      <c r="AJ20" s="215" t="s">
        <v>1306</v>
      </c>
      <c r="AK20" s="215" t="s">
        <v>1305</v>
      </c>
      <c r="AL20" s="215" t="s">
        <v>1304</v>
      </c>
      <c r="AM20" s="215" t="s">
        <v>1303</v>
      </c>
      <c r="AN20" s="215" t="s">
        <v>1302</v>
      </c>
      <c r="AO20" s="215" t="s">
        <v>1301</v>
      </c>
      <c r="AP20" s="215" t="s">
        <v>1300</v>
      </c>
      <c r="AQ20" s="215" t="s">
        <v>1299</v>
      </c>
      <c r="AR20" s="215" t="s">
        <v>1298</v>
      </c>
      <c r="AS20" s="215" t="s">
        <v>1297</v>
      </c>
      <c r="AT20" s="215" t="s">
        <v>1296</v>
      </c>
      <c r="AU20" s="215" t="s">
        <v>1295</v>
      </c>
      <c r="AV20" s="215" t="s">
        <v>1294</v>
      </c>
      <c r="AW20" s="215" t="s">
        <v>1293</v>
      </c>
    </row>
    <row r="21" spans="3:49" s="215" customFormat="1">
      <c r="C21" s="215" t="s">
        <v>1292</v>
      </c>
      <c r="D21" s="215" t="s">
        <v>1291</v>
      </c>
      <c r="E21" s="215" t="s">
        <v>1290</v>
      </c>
      <c r="F21" s="215" t="s">
        <v>1289</v>
      </c>
      <c r="G21" s="215" t="s">
        <v>1288</v>
      </c>
      <c r="H21" s="215" t="s">
        <v>1273</v>
      </c>
      <c r="I21" s="215" t="s">
        <v>1287</v>
      </c>
      <c r="J21" s="215" t="s">
        <v>1286</v>
      </c>
      <c r="K21" s="215" t="s">
        <v>1285</v>
      </c>
      <c r="L21" s="215" t="s">
        <v>1123</v>
      </c>
      <c r="M21" s="215" t="s">
        <v>1284</v>
      </c>
      <c r="N21" s="215" t="s">
        <v>1283</v>
      </c>
      <c r="O21" s="215" t="s">
        <v>1282</v>
      </c>
      <c r="P21" s="215" t="s">
        <v>1281</v>
      </c>
      <c r="Q21" s="215" t="s">
        <v>1280</v>
      </c>
      <c r="S21" s="215" t="s">
        <v>1279</v>
      </c>
      <c r="U21" s="215" t="s">
        <v>1278</v>
      </c>
      <c r="V21" s="215" t="s">
        <v>1277</v>
      </c>
      <c r="W21" s="215" t="s">
        <v>1276</v>
      </c>
      <c r="X21" s="215" t="s">
        <v>1275</v>
      </c>
      <c r="Y21" s="215" t="s">
        <v>1274</v>
      </c>
      <c r="Z21" s="215" t="s">
        <v>1273</v>
      </c>
      <c r="AA21" s="215" t="s">
        <v>1272</v>
      </c>
      <c r="AB21" s="215" t="s">
        <v>1271</v>
      </c>
      <c r="AC21" s="215" t="s">
        <v>1270</v>
      </c>
      <c r="AD21" s="215" t="s">
        <v>1269</v>
      </c>
      <c r="AE21" s="215" t="s">
        <v>917</v>
      </c>
      <c r="AF21" s="215" t="s">
        <v>403</v>
      </c>
      <c r="AG21" s="215" t="s">
        <v>1268</v>
      </c>
      <c r="AH21" s="215" t="s">
        <v>1267</v>
      </c>
      <c r="AI21" s="215" t="s">
        <v>1266</v>
      </c>
      <c r="AJ21" s="215" t="s">
        <v>1265</v>
      </c>
      <c r="AK21" s="215" t="s">
        <v>1264</v>
      </c>
      <c r="AL21" s="215" t="s">
        <v>1263</v>
      </c>
      <c r="AN21" s="215" t="s">
        <v>1262</v>
      </c>
      <c r="AO21" s="215" t="s">
        <v>1261</v>
      </c>
      <c r="AP21" s="215" t="s">
        <v>1260</v>
      </c>
      <c r="AQ21" s="215" t="s">
        <v>1259</v>
      </c>
      <c r="AR21" s="215" t="s">
        <v>1258</v>
      </c>
      <c r="AS21" s="215" t="s">
        <v>1257</v>
      </c>
      <c r="AT21" s="215" t="s">
        <v>1256</v>
      </c>
      <c r="AU21" s="215" t="s">
        <v>1255</v>
      </c>
      <c r="AV21" s="215" t="s">
        <v>1254</v>
      </c>
      <c r="AW21" s="215" t="s">
        <v>1253</v>
      </c>
    </row>
    <row r="22" spans="3:49" s="215" customFormat="1">
      <c r="C22" s="215" t="s">
        <v>1252</v>
      </c>
      <c r="D22" s="215" t="s">
        <v>1251</v>
      </c>
      <c r="E22" s="215" t="s">
        <v>1250</v>
      </c>
      <c r="F22" s="215" t="s">
        <v>1249</v>
      </c>
      <c r="G22" s="215" t="s">
        <v>1248</v>
      </c>
      <c r="H22" s="215" t="s">
        <v>1247</v>
      </c>
      <c r="I22" s="215" t="s">
        <v>1246</v>
      </c>
      <c r="J22" s="215" t="s">
        <v>1245</v>
      </c>
      <c r="K22" s="215" t="s">
        <v>1244</v>
      </c>
      <c r="L22" s="215" t="s">
        <v>1243</v>
      </c>
      <c r="M22" s="215" t="s">
        <v>1242</v>
      </c>
      <c r="N22" s="215" t="s">
        <v>1241</v>
      </c>
      <c r="O22" s="215" t="s">
        <v>1240</v>
      </c>
      <c r="P22" s="215" t="s">
        <v>1239</v>
      </c>
      <c r="Q22" s="215" t="s">
        <v>1238</v>
      </c>
      <c r="S22" s="215" t="s">
        <v>1237</v>
      </c>
      <c r="U22" s="215" t="s">
        <v>1236</v>
      </c>
      <c r="V22" s="215" t="s">
        <v>1235</v>
      </c>
      <c r="W22" s="215" t="s">
        <v>1234</v>
      </c>
      <c r="X22" s="215" t="s">
        <v>1233</v>
      </c>
      <c r="Y22" s="215" t="s">
        <v>1232</v>
      </c>
      <c r="Z22" s="215" t="s">
        <v>1231</v>
      </c>
      <c r="AA22" s="215" t="s">
        <v>1230</v>
      </c>
      <c r="AB22" s="215" t="s">
        <v>1229</v>
      </c>
      <c r="AC22" s="215" t="s">
        <v>1228</v>
      </c>
      <c r="AD22" s="215" t="s">
        <v>1227</v>
      </c>
      <c r="AE22" s="215" t="s">
        <v>1226</v>
      </c>
      <c r="AF22" s="215" t="s">
        <v>1225</v>
      </c>
      <c r="AG22" s="215" t="s">
        <v>1224</v>
      </c>
      <c r="AH22" s="215" t="s">
        <v>1223</v>
      </c>
      <c r="AI22" s="215" t="s">
        <v>1222</v>
      </c>
      <c r="AJ22" s="215" t="s">
        <v>1221</v>
      </c>
      <c r="AK22" s="215" t="s">
        <v>1220</v>
      </c>
      <c r="AL22" s="215" t="s">
        <v>1219</v>
      </c>
      <c r="AN22" s="215" t="s">
        <v>1218</v>
      </c>
      <c r="AO22" s="215" t="s">
        <v>1217</v>
      </c>
      <c r="AP22" s="215" t="s">
        <v>1216</v>
      </c>
      <c r="AQ22" s="215" t="s">
        <v>1215</v>
      </c>
      <c r="AR22" s="215" t="s">
        <v>1214</v>
      </c>
      <c r="AS22" s="215" t="s">
        <v>1213</v>
      </c>
      <c r="AU22" s="215" t="s">
        <v>1212</v>
      </c>
      <c r="AV22" s="215" t="s">
        <v>1211</v>
      </c>
      <c r="AW22" s="215" t="s">
        <v>1210</v>
      </c>
    </row>
    <row r="23" spans="3:49" s="215" customFormat="1">
      <c r="C23" s="215" t="s">
        <v>1209</v>
      </c>
      <c r="D23" s="215" t="s">
        <v>1208</v>
      </c>
      <c r="E23" s="215" t="s">
        <v>1207</v>
      </c>
      <c r="F23" s="215" t="s">
        <v>559</v>
      </c>
      <c r="G23" s="215" t="s">
        <v>1206</v>
      </c>
      <c r="H23" s="215" t="s">
        <v>1205</v>
      </c>
      <c r="I23" s="215" t="s">
        <v>1204</v>
      </c>
      <c r="J23" s="215" t="s">
        <v>1203</v>
      </c>
      <c r="K23" s="215" t="s">
        <v>1202</v>
      </c>
      <c r="L23" s="215" t="s">
        <v>1201</v>
      </c>
      <c r="M23" s="215" t="s">
        <v>1200</v>
      </c>
      <c r="N23" s="215" t="s">
        <v>1199</v>
      </c>
      <c r="O23" s="215" t="s">
        <v>1198</v>
      </c>
      <c r="P23" s="215" t="s">
        <v>1197</v>
      </c>
      <c r="Q23" s="215" t="s">
        <v>1196</v>
      </c>
      <c r="U23" s="215" t="s">
        <v>1195</v>
      </c>
      <c r="V23" s="215" t="s">
        <v>1194</v>
      </c>
      <c r="W23" s="215" t="s">
        <v>1193</v>
      </c>
      <c r="X23" s="215" t="s">
        <v>1192</v>
      </c>
      <c r="Y23" s="215" t="s">
        <v>1191</v>
      </c>
      <c r="Z23" s="215" t="s">
        <v>1190</v>
      </c>
      <c r="AB23" s="215" t="s">
        <v>1189</v>
      </c>
      <c r="AC23" s="215" t="s">
        <v>1188</v>
      </c>
      <c r="AD23" s="215" t="s">
        <v>1187</v>
      </c>
      <c r="AE23" s="215" t="s">
        <v>1186</v>
      </c>
      <c r="AF23" s="215" t="s">
        <v>1185</v>
      </c>
      <c r="AI23" s="215" t="s">
        <v>1184</v>
      </c>
      <c r="AJ23" s="215" t="s">
        <v>1183</v>
      </c>
      <c r="AL23" s="215" t="s">
        <v>1182</v>
      </c>
      <c r="AN23" s="215" t="s">
        <v>1181</v>
      </c>
      <c r="AO23" s="215" t="s">
        <v>1180</v>
      </c>
      <c r="AP23" s="215" t="s">
        <v>1179</v>
      </c>
      <c r="AQ23" s="215" t="s">
        <v>1178</v>
      </c>
      <c r="AR23" s="215" t="s">
        <v>1177</v>
      </c>
      <c r="AS23" s="215" t="s">
        <v>1176</v>
      </c>
      <c r="AU23" s="215" t="s">
        <v>1175</v>
      </c>
      <c r="AV23" s="215" t="s">
        <v>1174</v>
      </c>
      <c r="AW23" s="215" t="s">
        <v>1173</v>
      </c>
    </row>
    <row r="24" spans="3:49" s="215" customFormat="1">
      <c r="C24" s="215" t="s">
        <v>1172</v>
      </c>
      <c r="D24" s="215" t="s">
        <v>1171</v>
      </c>
      <c r="E24" s="215" t="s">
        <v>1170</v>
      </c>
      <c r="F24" s="215" t="s">
        <v>1169</v>
      </c>
      <c r="G24" s="215" t="s">
        <v>1168</v>
      </c>
      <c r="H24" s="215" t="s">
        <v>839</v>
      </c>
      <c r="I24" s="215" t="s">
        <v>1167</v>
      </c>
      <c r="J24" s="215" t="s">
        <v>1166</v>
      </c>
      <c r="K24" s="215" t="s">
        <v>1165</v>
      </c>
      <c r="L24" s="215" t="s">
        <v>1164</v>
      </c>
      <c r="M24" s="215" t="s">
        <v>1163</v>
      </c>
      <c r="N24" s="215" t="s">
        <v>1162</v>
      </c>
      <c r="O24" s="215" t="s">
        <v>1161</v>
      </c>
      <c r="P24" s="215" t="s">
        <v>1160</v>
      </c>
      <c r="Q24" s="215" t="s">
        <v>1159</v>
      </c>
      <c r="U24" s="215" t="s">
        <v>1158</v>
      </c>
      <c r="V24" s="215" t="s">
        <v>711</v>
      </c>
      <c r="W24" s="215" t="s">
        <v>1157</v>
      </c>
      <c r="X24" s="215" t="s">
        <v>1156</v>
      </c>
      <c r="Y24" s="215" t="s">
        <v>1155</v>
      </c>
      <c r="Z24" s="215" t="s">
        <v>837</v>
      </c>
      <c r="AB24" s="215" t="s">
        <v>1154</v>
      </c>
      <c r="AC24" s="215" t="s">
        <v>1153</v>
      </c>
      <c r="AD24" s="341" t="s">
        <v>3251</v>
      </c>
      <c r="AE24" s="215" t="s">
        <v>1152</v>
      </c>
      <c r="AF24" s="215" t="s">
        <v>1151</v>
      </c>
      <c r="AI24" s="215" t="s">
        <v>1150</v>
      </c>
      <c r="AJ24" s="215" t="s">
        <v>1149</v>
      </c>
      <c r="AL24" s="215" t="s">
        <v>1148</v>
      </c>
      <c r="AO24" s="215" t="s">
        <v>1147</v>
      </c>
      <c r="AP24" s="215" t="s">
        <v>1146</v>
      </c>
      <c r="AR24" s="215" t="s">
        <v>1145</v>
      </c>
      <c r="AS24" s="215" t="s">
        <v>1144</v>
      </c>
      <c r="AU24" s="215" t="s">
        <v>1143</v>
      </c>
      <c r="AV24" s="215" t="s">
        <v>1142</v>
      </c>
      <c r="AW24" s="215" t="s">
        <v>1141</v>
      </c>
    </row>
    <row r="25" spans="3:49" s="215" customFormat="1">
      <c r="C25" s="215" t="s">
        <v>1140</v>
      </c>
      <c r="D25" s="215" t="s">
        <v>1139</v>
      </c>
      <c r="E25" s="215" t="s">
        <v>1138</v>
      </c>
      <c r="F25" s="215" t="s">
        <v>1137</v>
      </c>
      <c r="G25" s="215" t="s">
        <v>1136</v>
      </c>
      <c r="H25" s="215" t="s">
        <v>1135</v>
      </c>
      <c r="I25" s="215" t="s">
        <v>1134</v>
      </c>
      <c r="J25" s="215" t="s">
        <v>1133</v>
      </c>
      <c r="K25" s="215" t="s">
        <v>1132</v>
      </c>
      <c r="L25" s="215" t="s">
        <v>1131</v>
      </c>
      <c r="M25" s="215" t="s">
        <v>1130</v>
      </c>
      <c r="N25" s="215" t="s">
        <v>1129</v>
      </c>
      <c r="O25" s="215" t="s">
        <v>1127</v>
      </c>
      <c r="P25" s="215" t="s">
        <v>1126</v>
      </c>
      <c r="Q25" s="215" t="s">
        <v>1125</v>
      </c>
      <c r="U25" s="215" t="s">
        <v>1124</v>
      </c>
      <c r="V25" s="215" t="s">
        <v>1123</v>
      </c>
      <c r="W25" s="215" t="s">
        <v>1122</v>
      </c>
      <c r="X25" s="215" t="s">
        <v>1121</v>
      </c>
      <c r="Y25" s="215" t="s">
        <v>1120</v>
      </c>
      <c r="Z25" s="215" t="s">
        <v>1119</v>
      </c>
      <c r="AB25" s="215" t="s">
        <v>1118</v>
      </c>
      <c r="AC25" s="215" t="s">
        <v>1117</v>
      </c>
      <c r="AD25" s="215" t="s">
        <v>1116</v>
      </c>
      <c r="AE25" s="215" t="s">
        <v>1115</v>
      </c>
      <c r="AF25" s="215" t="s">
        <v>1114</v>
      </c>
      <c r="AI25" s="215" t="s">
        <v>1113</v>
      </c>
      <c r="AJ25" s="215" t="s">
        <v>1112</v>
      </c>
      <c r="AL25" s="215" t="s">
        <v>1111</v>
      </c>
      <c r="AO25" s="215" t="s">
        <v>1110</v>
      </c>
      <c r="AP25" s="215" t="s">
        <v>1109</v>
      </c>
      <c r="AS25" s="215" t="s">
        <v>1108</v>
      </c>
      <c r="AU25" s="215" t="s">
        <v>1107</v>
      </c>
      <c r="AV25" s="215" t="s">
        <v>1106</v>
      </c>
      <c r="AW25" s="215" t="s">
        <v>1105</v>
      </c>
    </row>
    <row r="26" spans="3:49" s="215" customFormat="1">
      <c r="C26" s="215" t="s">
        <v>1104</v>
      </c>
      <c r="D26" s="215" t="s">
        <v>1103</v>
      </c>
      <c r="E26" s="215" t="s">
        <v>1102</v>
      </c>
      <c r="F26" s="215" t="s">
        <v>1101</v>
      </c>
      <c r="G26" s="215" t="s">
        <v>1074</v>
      </c>
      <c r="H26" s="215" t="s">
        <v>1100</v>
      </c>
      <c r="I26" s="215" t="s">
        <v>1099</v>
      </c>
      <c r="J26" s="215" t="s">
        <v>1098</v>
      </c>
      <c r="K26" s="215" t="s">
        <v>1097</v>
      </c>
      <c r="L26" s="215" t="s">
        <v>1096</v>
      </c>
      <c r="M26" s="215" t="s">
        <v>1095</v>
      </c>
      <c r="N26" s="215" t="s">
        <v>1094</v>
      </c>
      <c r="O26" s="215" t="s">
        <v>1093</v>
      </c>
      <c r="P26" s="215" t="s">
        <v>1092</v>
      </c>
      <c r="Q26" s="215" t="s">
        <v>1091</v>
      </c>
      <c r="U26" s="215" t="s">
        <v>1090</v>
      </c>
      <c r="V26" s="215" t="s">
        <v>1089</v>
      </c>
      <c r="W26" s="215" t="s">
        <v>1088</v>
      </c>
      <c r="X26" s="215" t="s">
        <v>1087</v>
      </c>
      <c r="Y26" s="215" t="s">
        <v>1086</v>
      </c>
      <c r="Z26" s="215" t="s">
        <v>1085</v>
      </c>
      <c r="AB26" s="215" t="s">
        <v>1084</v>
      </c>
      <c r="AC26" s="215" t="s">
        <v>1083</v>
      </c>
      <c r="AD26" s="215" t="s">
        <v>1082</v>
      </c>
      <c r="AE26" s="215" t="s">
        <v>1081</v>
      </c>
      <c r="AF26" s="215" t="s">
        <v>1080</v>
      </c>
      <c r="AI26" s="215" t="s">
        <v>1079</v>
      </c>
      <c r="AJ26" s="215" t="s">
        <v>1078</v>
      </c>
      <c r="AL26" s="215" t="s">
        <v>1077</v>
      </c>
      <c r="AO26" s="215" t="s">
        <v>1076</v>
      </c>
      <c r="AP26" s="215" t="s">
        <v>1075</v>
      </c>
      <c r="AS26" s="215" t="s">
        <v>890</v>
      </c>
      <c r="AU26" s="215" t="s">
        <v>1074</v>
      </c>
      <c r="AV26" s="215" t="s">
        <v>1073</v>
      </c>
      <c r="AW26" s="215" t="s">
        <v>1072</v>
      </c>
    </row>
    <row r="27" spans="3:49" s="215" customFormat="1">
      <c r="C27" s="215" t="s">
        <v>1071</v>
      </c>
      <c r="D27" s="215" t="s">
        <v>1070</v>
      </c>
      <c r="E27" s="215" t="s">
        <v>1069</v>
      </c>
      <c r="F27" s="215" t="s">
        <v>1068</v>
      </c>
      <c r="G27" s="215" t="s">
        <v>1067</v>
      </c>
      <c r="H27" s="215" t="s">
        <v>1066</v>
      </c>
      <c r="I27" s="215" t="s">
        <v>1065</v>
      </c>
      <c r="J27" s="215" t="s">
        <v>1064</v>
      </c>
      <c r="K27" s="215" t="s">
        <v>1063</v>
      </c>
      <c r="L27" s="215" t="s">
        <v>484</v>
      </c>
      <c r="M27" s="215" t="s">
        <v>1062</v>
      </c>
      <c r="N27" s="215" t="s">
        <v>1061</v>
      </c>
      <c r="O27" s="215" t="s">
        <v>1060</v>
      </c>
      <c r="P27" s="215" t="s">
        <v>1059</v>
      </c>
      <c r="Q27" s="215" t="s">
        <v>1058</v>
      </c>
      <c r="U27" s="215" t="s">
        <v>1057</v>
      </c>
      <c r="V27" s="215" t="s">
        <v>1056</v>
      </c>
      <c r="W27" s="215" t="s">
        <v>1055</v>
      </c>
      <c r="X27" s="215" t="s">
        <v>1054</v>
      </c>
      <c r="Y27" s="215" t="s">
        <v>1053</v>
      </c>
      <c r="Z27" s="215" t="s">
        <v>1052</v>
      </c>
      <c r="AB27" s="215" t="s">
        <v>1051</v>
      </c>
      <c r="AC27" s="215" t="s">
        <v>1050</v>
      </c>
      <c r="AD27" s="215" t="s">
        <v>1049</v>
      </c>
      <c r="AE27" s="215" t="s">
        <v>1048</v>
      </c>
      <c r="AF27" s="215" t="s">
        <v>1047</v>
      </c>
      <c r="AI27" s="215" t="s">
        <v>1046</v>
      </c>
      <c r="AL27" s="215" t="s">
        <v>1045</v>
      </c>
      <c r="AO27" s="215" t="s">
        <v>1044</v>
      </c>
      <c r="AP27" s="215" t="s">
        <v>1043</v>
      </c>
      <c r="AS27" s="215" t="s">
        <v>1042</v>
      </c>
      <c r="AU27" s="215" t="s">
        <v>1041</v>
      </c>
      <c r="AV27" s="215" t="s">
        <v>1040</v>
      </c>
      <c r="AW27" s="215" t="s">
        <v>1039</v>
      </c>
    </row>
    <row r="28" spans="3:49" s="215" customFormat="1">
      <c r="C28" s="215" t="s">
        <v>1038</v>
      </c>
      <c r="D28" s="215" t="s">
        <v>1037</v>
      </c>
      <c r="E28" s="215" t="s">
        <v>1036</v>
      </c>
      <c r="F28" s="215" t="s">
        <v>1035</v>
      </c>
      <c r="G28" s="215" t="s">
        <v>1034</v>
      </c>
      <c r="H28" s="215" t="s">
        <v>1033</v>
      </c>
      <c r="I28" s="215" t="s">
        <v>1032</v>
      </c>
      <c r="J28" s="215" t="s">
        <v>1031</v>
      </c>
      <c r="K28" s="215" t="s">
        <v>898</v>
      </c>
      <c r="L28" s="215" t="s">
        <v>1030</v>
      </c>
      <c r="M28" s="215" t="s">
        <v>1029</v>
      </c>
      <c r="N28" s="215" t="s">
        <v>1028</v>
      </c>
      <c r="O28" s="215" t="s">
        <v>1027</v>
      </c>
      <c r="P28" s="215" t="s">
        <v>1026</v>
      </c>
      <c r="Q28" s="215" t="s">
        <v>1025</v>
      </c>
      <c r="U28" s="215" t="s">
        <v>1024</v>
      </c>
      <c r="V28" s="215" t="s">
        <v>1023</v>
      </c>
      <c r="W28" s="215" t="s">
        <v>1022</v>
      </c>
      <c r="X28" s="215" t="s">
        <v>1021</v>
      </c>
      <c r="Y28" s="215" t="s">
        <v>1020</v>
      </c>
      <c r="Z28" s="215" t="s">
        <v>1019</v>
      </c>
      <c r="AB28" s="215" t="s">
        <v>1018</v>
      </c>
      <c r="AC28" s="215" t="s">
        <v>1017</v>
      </c>
      <c r="AD28" s="215" t="s">
        <v>1016</v>
      </c>
      <c r="AE28" s="215" t="s">
        <v>1015</v>
      </c>
      <c r="AF28" s="215" t="s">
        <v>1014</v>
      </c>
      <c r="AI28" s="215" t="s">
        <v>1013</v>
      </c>
      <c r="AO28" s="215" t="s">
        <v>1012</v>
      </c>
      <c r="AP28" s="215" t="s">
        <v>1011</v>
      </c>
      <c r="AS28" s="215" t="s">
        <v>667</v>
      </c>
      <c r="AU28" s="215" t="s">
        <v>1010</v>
      </c>
      <c r="AV28" s="215" t="s">
        <v>1009</v>
      </c>
      <c r="AW28" s="215" t="s">
        <v>1008</v>
      </c>
    </row>
    <row r="29" spans="3:49" s="215" customFormat="1">
      <c r="C29" s="215" t="s">
        <v>1007</v>
      </c>
      <c r="D29" s="215" t="s">
        <v>1006</v>
      </c>
      <c r="E29" s="215" t="s">
        <v>1005</v>
      </c>
      <c r="F29" s="215" t="s">
        <v>1004</v>
      </c>
      <c r="H29" s="215" t="s">
        <v>1003</v>
      </c>
      <c r="I29" s="215" t="s">
        <v>1002</v>
      </c>
      <c r="J29" s="215" t="s">
        <v>1001</v>
      </c>
      <c r="L29" s="215" t="s">
        <v>1000</v>
      </c>
      <c r="M29" s="215" t="s">
        <v>999</v>
      </c>
      <c r="N29" s="215" t="s">
        <v>998</v>
      </c>
      <c r="O29" s="215" t="s">
        <v>997</v>
      </c>
      <c r="P29" s="215" t="s">
        <v>996</v>
      </c>
      <c r="Q29" s="215" t="s">
        <v>995</v>
      </c>
      <c r="U29" s="215" t="s">
        <v>994</v>
      </c>
      <c r="V29" s="215" t="s">
        <v>993</v>
      </c>
      <c r="W29" s="215" t="s">
        <v>992</v>
      </c>
      <c r="X29" s="215" t="s">
        <v>991</v>
      </c>
      <c r="Y29" s="215" t="s">
        <v>990</v>
      </c>
      <c r="Z29" s="215" t="s">
        <v>989</v>
      </c>
      <c r="AB29" s="215" t="s">
        <v>988</v>
      </c>
      <c r="AC29" s="215" t="s">
        <v>987</v>
      </c>
      <c r="AD29" s="215" t="s">
        <v>986</v>
      </c>
      <c r="AE29" s="215" t="s">
        <v>985</v>
      </c>
      <c r="AF29" s="215" t="s">
        <v>984</v>
      </c>
      <c r="AI29" s="215" t="s">
        <v>983</v>
      </c>
      <c r="AO29" s="215" t="s">
        <v>982</v>
      </c>
      <c r="AP29" s="215" t="s">
        <v>981</v>
      </c>
      <c r="AS29" s="215" t="s">
        <v>980</v>
      </c>
      <c r="AU29" s="215" t="s">
        <v>979</v>
      </c>
      <c r="AV29" s="215" t="s">
        <v>978</v>
      </c>
      <c r="AW29" s="215" t="s">
        <v>977</v>
      </c>
    </row>
    <row r="30" spans="3:49" s="215" customFormat="1">
      <c r="C30" s="215" t="s">
        <v>976</v>
      </c>
      <c r="D30" s="215" t="s">
        <v>975</v>
      </c>
      <c r="E30" s="215" t="s">
        <v>974</v>
      </c>
      <c r="F30" s="215" t="s">
        <v>973</v>
      </c>
      <c r="H30" s="215" t="s">
        <v>972</v>
      </c>
      <c r="I30" s="215" t="s">
        <v>971</v>
      </c>
      <c r="J30" s="215" t="s">
        <v>970</v>
      </c>
      <c r="L30" s="215" t="s">
        <v>969</v>
      </c>
      <c r="M30" s="215" t="s">
        <v>968</v>
      </c>
      <c r="N30" s="215" t="s">
        <v>967</v>
      </c>
      <c r="O30" s="215" t="s">
        <v>966</v>
      </c>
      <c r="P30" s="215" t="s">
        <v>965</v>
      </c>
      <c r="Q30" s="215" t="s">
        <v>964</v>
      </c>
      <c r="U30" s="215" t="s">
        <v>963</v>
      </c>
      <c r="V30" s="215" t="s">
        <v>962</v>
      </c>
      <c r="W30" s="215" t="s">
        <v>961</v>
      </c>
      <c r="X30" s="215" t="s">
        <v>960</v>
      </c>
      <c r="Y30" s="215" t="s">
        <v>959</v>
      </c>
      <c r="Z30" s="215" t="s">
        <v>958</v>
      </c>
      <c r="AC30" s="215" t="s">
        <v>957</v>
      </c>
      <c r="AD30" s="215" t="s">
        <v>956</v>
      </c>
      <c r="AE30" s="215" t="s">
        <v>955</v>
      </c>
      <c r="AF30" s="215" t="s">
        <v>954</v>
      </c>
      <c r="AI30" s="215" t="s">
        <v>953</v>
      </c>
      <c r="AO30" s="215" t="s">
        <v>952</v>
      </c>
      <c r="AP30" s="215" t="s">
        <v>951</v>
      </c>
      <c r="AS30" s="215" t="s">
        <v>950</v>
      </c>
      <c r="AV30" s="215" t="s">
        <v>949</v>
      </c>
      <c r="AW30" s="215" t="s">
        <v>948</v>
      </c>
    </row>
    <row r="31" spans="3:49" s="215" customFormat="1">
      <c r="C31" s="215" t="s">
        <v>947</v>
      </c>
      <c r="D31" s="215" t="s">
        <v>946</v>
      </c>
      <c r="E31" s="215" t="s">
        <v>945</v>
      </c>
      <c r="F31" s="215" t="s">
        <v>944</v>
      </c>
      <c r="H31" s="215" t="s">
        <v>943</v>
      </c>
      <c r="I31" s="215" t="s">
        <v>942</v>
      </c>
      <c r="J31" s="215" t="s">
        <v>941</v>
      </c>
      <c r="L31" s="215" t="s">
        <v>817</v>
      </c>
      <c r="M31" s="215" t="s">
        <v>940</v>
      </c>
      <c r="N31" s="215" t="s">
        <v>939</v>
      </c>
      <c r="O31" s="215" t="s">
        <v>938</v>
      </c>
      <c r="P31" s="215" t="s">
        <v>937</v>
      </c>
      <c r="Q31" s="215" t="s">
        <v>936</v>
      </c>
      <c r="V31" s="215" t="s">
        <v>935</v>
      </c>
      <c r="W31" s="215" t="s">
        <v>934</v>
      </c>
      <c r="X31" s="215" t="s">
        <v>933</v>
      </c>
      <c r="Y31" s="215" t="s">
        <v>932</v>
      </c>
      <c r="Z31" s="215" t="s">
        <v>931</v>
      </c>
      <c r="AC31" s="215" t="s">
        <v>930</v>
      </c>
      <c r="AD31" s="215" t="s">
        <v>929</v>
      </c>
      <c r="AE31" s="215" t="s">
        <v>928</v>
      </c>
      <c r="AF31" s="215" t="s">
        <v>927</v>
      </c>
      <c r="AO31" s="215" t="s">
        <v>926</v>
      </c>
      <c r="AP31" s="215" t="s">
        <v>925</v>
      </c>
      <c r="AS31" s="215" t="s">
        <v>924</v>
      </c>
      <c r="AV31" s="215" t="s">
        <v>923</v>
      </c>
      <c r="AW31" s="215" t="s">
        <v>922</v>
      </c>
    </row>
    <row r="32" spans="3:49" s="215" customFormat="1">
      <c r="C32" s="215" t="s">
        <v>921</v>
      </c>
      <c r="D32" s="215" t="s">
        <v>920</v>
      </c>
      <c r="E32" s="215" t="s">
        <v>919</v>
      </c>
      <c r="F32" s="215" t="s">
        <v>918</v>
      </c>
      <c r="H32" s="215" t="s">
        <v>917</v>
      </c>
      <c r="I32" s="215" t="s">
        <v>916</v>
      </c>
      <c r="J32" s="215" t="s">
        <v>915</v>
      </c>
      <c r="L32" s="215" t="s">
        <v>914</v>
      </c>
      <c r="M32" s="215" t="s">
        <v>913</v>
      </c>
      <c r="N32" s="215" t="s">
        <v>912</v>
      </c>
      <c r="O32" s="215" t="s">
        <v>911</v>
      </c>
      <c r="P32" s="215" t="s">
        <v>910</v>
      </c>
      <c r="Q32" s="215" t="s">
        <v>909</v>
      </c>
      <c r="V32" s="215" t="s">
        <v>908</v>
      </c>
      <c r="W32" s="215" t="s">
        <v>907</v>
      </c>
      <c r="X32" s="215" t="s">
        <v>906</v>
      </c>
      <c r="Y32" s="215" t="s">
        <v>905</v>
      </c>
      <c r="Z32" s="215" t="s">
        <v>904</v>
      </c>
      <c r="AC32" s="215" t="s">
        <v>903</v>
      </c>
      <c r="AD32" s="215" t="s">
        <v>902</v>
      </c>
      <c r="AE32" s="215" t="s">
        <v>901</v>
      </c>
      <c r="AF32" s="215" t="s">
        <v>900</v>
      </c>
      <c r="AO32" s="215" t="s">
        <v>899</v>
      </c>
      <c r="AP32" s="341" t="s">
        <v>3367</v>
      </c>
      <c r="AS32" s="215" t="s">
        <v>897</v>
      </c>
      <c r="AV32" s="215" t="s">
        <v>896</v>
      </c>
      <c r="AW32" s="215" t="s">
        <v>895</v>
      </c>
    </row>
    <row r="33" spans="3:49" s="215" customFormat="1">
      <c r="C33" s="215" t="s">
        <v>894</v>
      </c>
      <c r="D33" s="215" t="s">
        <v>893</v>
      </c>
      <c r="E33" s="215" t="s">
        <v>892</v>
      </c>
      <c r="F33" s="215" t="s">
        <v>891</v>
      </c>
      <c r="H33" s="215" t="s">
        <v>890</v>
      </c>
      <c r="I33" s="215" t="s">
        <v>889</v>
      </c>
      <c r="J33" s="215" t="s">
        <v>888</v>
      </c>
      <c r="L33" s="215" t="s">
        <v>887</v>
      </c>
      <c r="M33" s="215" t="s">
        <v>886</v>
      </c>
      <c r="N33" s="215" t="s">
        <v>885</v>
      </c>
      <c r="O33" s="215" t="s">
        <v>884</v>
      </c>
      <c r="P33" s="215" t="s">
        <v>883</v>
      </c>
      <c r="Q33" s="215" t="s">
        <v>882</v>
      </c>
      <c r="V33" s="215" t="s">
        <v>881</v>
      </c>
      <c r="W33" s="215" t="s">
        <v>880</v>
      </c>
      <c r="X33" s="215" t="s">
        <v>391</v>
      </c>
      <c r="Y33" s="215" t="s">
        <v>879</v>
      </c>
      <c r="AC33" s="215" t="s">
        <v>878</v>
      </c>
      <c r="AD33" s="215" t="s">
        <v>876</v>
      </c>
      <c r="AE33" s="215" t="s">
        <v>875</v>
      </c>
      <c r="AF33" s="215" t="s">
        <v>874</v>
      </c>
      <c r="AO33" s="215" t="s">
        <v>873</v>
      </c>
      <c r="AP33" s="215" t="s">
        <v>872</v>
      </c>
      <c r="AS33" s="215" t="s">
        <v>871</v>
      </c>
      <c r="AV33" s="215" t="s">
        <v>870</v>
      </c>
      <c r="AW33" s="215" t="s">
        <v>869</v>
      </c>
    </row>
    <row r="34" spans="3:49" s="215" customFormat="1">
      <c r="C34" s="215" t="s">
        <v>868</v>
      </c>
      <c r="D34" s="215" t="s">
        <v>867</v>
      </c>
      <c r="E34" s="215" t="s">
        <v>866</v>
      </c>
      <c r="F34" s="215" t="s">
        <v>865</v>
      </c>
      <c r="H34" s="215" t="s">
        <v>864</v>
      </c>
      <c r="I34" s="215" t="s">
        <v>863</v>
      </c>
      <c r="J34" s="215" t="s">
        <v>862</v>
      </c>
      <c r="L34" s="215" t="s">
        <v>861</v>
      </c>
      <c r="M34" s="215" t="s">
        <v>860</v>
      </c>
      <c r="N34" s="215" t="s">
        <v>859</v>
      </c>
      <c r="O34" s="215" t="s">
        <v>858</v>
      </c>
      <c r="P34" s="215" t="s">
        <v>857</v>
      </c>
      <c r="V34" s="215" t="s">
        <v>856</v>
      </c>
      <c r="W34" s="215" t="s">
        <v>855</v>
      </c>
      <c r="X34" s="215" t="s">
        <v>854</v>
      </c>
      <c r="Y34" s="215" t="s">
        <v>853</v>
      </c>
      <c r="AC34" s="215" t="s">
        <v>852</v>
      </c>
      <c r="AD34" s="215" t="s">
        <v>851</v>
      </c>
      <c r="AE34" s="215" t="s">
        <v>850</v>
      </c>
      <c r="AO34" s="215" t="s">
        <v>849</v>
      </c>
      <c r="AP34" s="215" t="s">
        <v>848</v>
      </c>
      <c r="AS34" s="215" t="s">
        <v>847</v>
      </c>
      <c r="AV34" s="215" t="s">
        <v>846</v>
      </c>
      <c r="AW34" s="215" t="s">
        <v>845</v>
      </c>
    </row>
    <row r="35" spans="3:49" s="215" customFormat="1">
      <c r="C35" s="215" t="s">
        <v>844</v>
      </c>
      <c r="D35" s="215" t="s">
        <v>843</v>
      </c>
      <c r="E35" s="215" t="s">
        <v>842</v>
      </c>
      <c r="F35" s="215" t="s">
        <v>841</v>
      </c>
      <c r="H35" s="215" t="s">
        <v>840</v>
      </c>
      <c r="I35" s="215" t="s">
        <v>839</v>
      </c>
      <c r="J35" s="215" t="s">
        <v>838</v>
      </c>
      <c r="L35" s="215" t="s">
        <v>837</v>
      </c>
      <c r="M35" s="215" t="s">
        <v>836</v>
      </c>
      <c r="N35" s="215" t="s">
        <v>835</v>
      </c>
      <c r="O35" s="215" t="s">
        <v>834</v>
      </c>
      <c r="P35" s="215" t="s">
        <v>833</v>
      </c>
      <c r="V35" s="215" t="s">
        <v>832</v>
      </c>
      <c r="W35" s="215" t="s">
        <v>384</v>
      </c>
      <c r="X35" s="215" t="s">
        <v>831</v>
      </c>
      <c r="Y35" s="215" t="s">
        <v>830</v>
      </c>
      <c r="AC35" s="215" t="s">
        <v>829</v>
      </c>
      <c r="AD35" s="215" t="s">
        <v>828</v>
      </c>
      <c r="AE35" s="215" t="s">
        <v>827</v>
      </c>
      <c r="AO35" s="215" t="s">
        <v>826</v>
      </c>
      <c r="AP35" s="215" t="s">
        <v>825</v>
      </c>
      <c r="AS35" s="215" t="s">
        <v>824</v>
      </c>
      <c r="AV35" s="215" t="s">
        <v>823</v>
      </c>
      <c r="AW35" s="215" t="s">
        <v>822</v>
      </c>
    </row>
    <row r="36" spans="3:49" s="215" customFormat="1">
      <c r="C36" s="215" t="s">
        <v>821</v>
      </c>
      <c r="D36" s="215" t="s">
        <v>820</v>
      </c>
      <c r="E36" s="215" t="s">
        <v>819</v>
      </c>
      <c r="F36" s="215" t="s">
        <v>528</v>
      </c>
      <c r="H36" s="215" t="s">
        <v>818</v>
      </c>
      <c r="I36" s="215" t="s">
        <v>817</v>
      </c>
      <c r="J36" s="215" t="s">
        <v>816</v>
      </c>
      <c r="L36" s="215" t="s">
        <v>815</v>
      </c>
      <c r="M36" s="215" t="s">
        <v>814</v>
      </c>
      <c r="N36" s="215" t="s">
        <v>813</v>
      </c>
      <c r="O36" s="215" t="s">
        <v>812</v>
      </c>
      <c r="P36" s="215" t="s">
        <v>811</v>
      </c>
      <c r="V36" s="215" t="s">
        <v>810</v>
      </c>
      <c r="W36" s="215" t="s">
        <v>809</v>
      </c>
      <c r="X36" s="215" t="s">
        <v>808</v>
      </c>
      <c r="Y36" s="215" t="s">
        <v>807</v>
      </c>
      <c r="AC36" s="215" t="s">
        <v>806</v>
      </c>
      <c r="AD36" s="215" t="s">
        <v>805</v>
      </c>
      <c r="AE36" s="215" t="s">
        <v>804</v>
      </c>
      <c r="AO36" s="215" t="s">
        <v>803</v>
      </c>
      <c r="AP36" s="357" t="s">
        <v>802</v>
      </c>
      <c r="AS36" s="215" t="s">
        <v>801</v>
      </c>
      <c r="AV36" s="215" t="s">
        <v>800</v>
      </c>
      <c r="AW36" s="215" t="s">
        <v>799</v>
      </c>
    </row>
    <row r="37" spans="3:49" s="215" customFormat="1">
      <c r="C37" s="215" t="s">
        <v>798</v>
      </c>
      <c r="D37" s="215" t="s">
        <v>797</v>
      </c>
      <c r="F37" s="215" t="s">
        <v>796</v>
      </c>
      <c r="H37" s="215" t="s">
        <v>795</v>
      </c>
      <c r="I37" s="215" t="s">
        <v>794</v>
      </c>
      <c r="J37" s="215" t="s">
        <v>793</v>
      </c>
      <c r="L37" s="215" t="s">
        <v>792</v>
      </c>
      <c r="M37" s="215" t="s">
        <v>791</v>
      </c>
      <c r="N37" s="215" t="s">
        <v>790</v>
      </c>
      <c r="O37" s="215" t="s">
        <v>789</v>
      </c>
      <c r="V37" s="215" t="s">
        <v>788</v>
      </c>
      <c r="W37" s="215" t="s">
        <v>787</v>
      </c>
      <c r="X37" s="215" t="s">
        <v>786</v>
      </c>
      <c r="Y37" s="215" t="s">
        <v>785</v>
      </c>
      <c r="AC37" s="215" t="s">
        <v>784</v>
      </c>
      <c r="AD37" s="215" t="s">
        <v>783</v>
      </c>
      <c r="AE37" s="215" t="s">
        <v>782</v>
      </c>
      <c r="AO37" s="215" t="s">
        <v>781</v>
      </c>
      <c r="AP37" s="215" t="s">
        <v>780</v>
      </c>
      <c r="AS37" s="215" t="s">
        <v>779</v>
      </c>
      <c r="AV37" s="215" t="s">
        <v>778</v>
      </c>
      <c r="AW37" s="215" t="s">
        <v>777</v>
      </c>
    </row>
    <row r="38" spans="3:49" s="215" customFormat="1">
      <c r="C38" s="215" t="s">
        <v>776</v>
      </c>
      <c r="D38" s="215" t="s">
        <v>775</v>
      </c>
      <c r="F38" s="215" t="s">
        <v>774</v>
      </c>
      <c r="H38" s="215" t="s">
        <v>773</v>
      </c>
      <c r="I38" s="215" t="s">
        <v>772</v>
      </c>
      <c r="J38" s="215" t="s">
        <v>771</v>
      </c>
      <c r="L38" s="215" t="s">
        <v>770</v>
      </c>
      <c r="M38" s="215" t="s">
        <v>769</v>
      </c>
      <c r="N38" s="215" t="s">
        <v>768</v>
      </c>
      <c r="O38" s="215" t="s">
        <v>767</v>
      </c>
      <c r="V38" s="215" t="s">
        <v>766</v>
      </c>
      <c r="W38" s="215" t="s">
        <v>765</v>
      </c>
      <c r="X38" s="215" t="s">
        <v>633</v>
      </c>
      <c r="Y38" s="215" t="s">
        <v>764</v>
      </c>
      <c r="AC38" s="215" t="s">
        <v>763</v>
      </c>
      <c r="AD38" s="215" t="s">
        <v>762</v>
      </c>
      <c r="AE38" s="215" t="s">
        <v>761</v>
      </c>
      <c r="AP38" s="215" t="s">
        <v>760</v>
      </c>
      <c r="AS38" s="215" t="s">
        <v>759</v>
      </c>
      <c r="AV38" s="215" t="s">
        <v>758</v>
      </c>
      <c r="AW38" s="215" t="s">
        <v>757</v>
      </c>
    </row>
    <row r="39" spans="3:49" s="215" customFormat="1">
      <c r="C39" s="215" t="s">
        <v>756</v>
      </c>
      <c r="D39" s="215" t="s">
        <v>755</v>
      </c>
      <c r="I39" s="215" t="s">
        <v>754</v>
      </c>
      <c r="J39" s="215" t="s">
        <v>753</v>
      </c>
      <c r="M39" s="215" t="s">
        <v>752</v>
      </c>
      <c r="N39" s="215" t="s">
        <v>751</v>
      </c>
      <c r="O39" s="215" t="s">
        <v>750</v>
      </c>
      <c r="V39" s="215" t="s">
        <v>749</v>
      </c>
      <c r="W39" s="215" t="s">
        <v>748</v>
      </c>
      <c r="Y39" s="215" t="s">
        <v>747</v>
      </c>
      <c r="AC39" s="215" t="s">
        <v>746</v>
      </c>
      <c r="AD39" s="215" t="s">
        <v>745</v>
      </c>
      <c r="AE39" s="215" t="s">
        <v>744</v>
      </c>
      <c r="AP39" s="215" t="s">
        <v>743</v>
      </c>
      <c r="AS39" s="215" t="s">
        <v>742</v>
      </c>
      <c r="AV39" s="215" t="s">
        <v>741</v>
      </c>
      <c r="AW39" s="215" t="s">
        <v>740</v>
      </c>
    </row>
    <row r="40" spans="3:49" s="215" customFormat="1">
      <c r="C40" s="215" t="s">
        <v>739</v>
      </c>
      <c r="D40" s="215" t="s">
        <v>738</v>
      </c>
      <c r="I40" s="215" t="s">
        <v>737</v>
      </c>
      <c r="J40" s="215" t="s">
        <v>736</v>
      </c>
      <c r="M40" s="215" t="s">
        <v>735</v>
      </c>
      <c r="N40" s="215" t="s">
        <v>734</v>
      </c>
      <c r="O40" s="215" t="s">
        <v>733</v>
      </c>
      <c r="V40" s="215" t="s">
        <v>732</v>
      </c>
      <c r="W40" s="215" t="s">
        <v>731</v>
      </c>
      <c r="Y40" s="215" t="s">
        <v>730</v>
      </c>
      <c r="AC40" s="215" t="s">
        <v>729</v>
      </c>
      <c r="AD40" s="215" t="s">
        <v>664</v>
      </c>
      <c r="AE40" s="215" t="s">
        <v>728</v>
      </c>
      <c r="AP40" s="215" t="s">
        <v>727</v>
      </c>
      <c r="AS40" s="215" t="s">
        <v>726</v>
      </c>
      <c r="AV40" s="215" t="s">
        <v>725</v>
      </c>
      <c r="AW40" s="215" t="s">
        <v>724</v>
      </c>
    </row>
    <row r="41" spans="3:49" s="215" customFormat="1">
      <c r="C41" s="215" t="s">
        <v>723</v>
      </c>
      <c r="D41" s="215" t="s">
        <v>722</v>
      </c>
      <c r="I41" s="215" t="s">
        <v>721</v>
      </c>
      <c r="J41" s="215" t="s">
        <v>720</v>
      </c>
      <c r="M41" s="215" t="s">
        <v>719</v>
      </c>
      <c r="N41" s="215" t="s">
        <v>718</v>
      </c>
      <c r="O41" s="215" t="s">
        <v>717</v>
      </c>
      <c r="V41" s="215" t="s">
        <v>716</v>
      </c>
      <c r="W41" s="215" t="s">
        <v>715</v>
      </c>
      <c r="Y41" s="215" t="s">
        <v>714</v>
      </c>
      <c r="AC41" s="215" t="s">
        <v>713</v>
      </c>
      <c r="AD41" s="215" t="s">
        <v>712</v>
      </c>
      <c r="AE41" s="215" t="s">
        <v>711</v>
      </c>
      <c r="AP41" s="215" t="s">
        <v>710</v>
      </c>
      <c r="AS41" s="215" t="s">
        <v>709</v>
      </c>
      <c r="AV41" s="215" t="s">
        <v>708</v>
      </c>
      <c r="AW41" s="215" t="s">
        <v>707</v>
      </c>
    </row>
    <row r="42" spans="3:49" s="215" customFormat="1">
      <c r="C42" s="215" t="s">
        <v>706</v>
      </c>
      <c r="D42" s="215" t="s">
        <v>705</v>
      </c>
      <c r="I42" s="215" t="s">
        <v>704</v>
      </c>
      <c r="J42" s="215" t="s">
        <v>703</v>
      </c>
      <c r="M42" s="215" t="s">
        <v>702</v>
      </c>
      <c r="N42" s="215" t="s">
        <v>701</v>
      </c>
      <c r="O42" s="215" t="s">
        <v>700</v>
      </c>
      <c r="V42" s="215" t="s">
        <v>699</v>
      </c>
      <c r="W42" s="215" t="s">
        <v>698</v>
      </c>
      <c r="Y42" s="215" t="s">
        <v>697</v>
      </c>
      <c r="AC42" s="215" t="s">
        <v>696</v>
      </c>
      <c r="AD42" s="215" t="s">
        <v>695</v>
      </c>
      <c r="AE42" s="215" t="s">
        <v>694</v>
      </c>
      <c r="AP42" s="215" t="s">
        <v>693</v>
      </c>
      <c r="AS42" s="215" t="s">
        <v>692</v>
      </c>
      <c r="AV42" s="215" t="s">
        <v>691</v>
      </c>
      <c r="AW42" s="215" t="s">
        <v>690</v>
      </c>
    </row>
    <row r="43" spans="3:49" s="215" customFormat="1">
      <c r="C43" s="215" t="s">
        <v>689</v>
      </c>
      <c r="D43" s="215" t="s">
        <v>688</v>
      </c>
      <c r="I43" s="215" t="s">
        <v>687</v>
      </c>
      <c r="J43" s="215" t="s">
        <v>686</v>
      </c>
      <c r="M43" s="215" t="s">
        <v>685</v>
      </c>
      <c r="N43" s="215" t="s">
        <v>684</v>
      </c>
      <c r="O43" s="215" t="s">
        <v>683</v>
      </c>
      <c r="V43" s="215" t="s">
        <v>682</v>
      </c>
      <c r="W43" s="215" t="s">
        <v>681</v>
      </c>
      <c r="Y43" s="215" t="s">
        <v>680</v>
      </c>
      <c r="AC43" s="215" t="s">
        <v>679</v>
      </c>
      <c r="AD43" s="215" t="s">
        <v>678</v>
      </c>
      <c r="AP43" s="215" t="s">
        <v>677</v>
      </c>
      <c r="AS43" s="215" t="s">
        <v>676</v>
      </c>
      <c r="AV43" s="215" t="s">
        <v>675</v>
      </c>
      <c r="AW43" s="215" t="s">
        <v>674</v>
      </c>
    </row>
    <row r="44" spans="3:49" s="215" customFormat="1">
      <c r="C44" s="215" t="s">
        <v>673</v>
      </c>
      <c r="I44" s="215" t="s">
        <v>672</v>
      </c>
      <c r="J44" s="215" t="s">
        <v>671</v>
      </c>
      <c r="M44" s="215" t="s">
        <v>670</v>
      </c>
      <c r="N44" s="215" t="s">
        <v>669</v>
      </c>
      <c r="O44" s="215" t="s">
        <v>668</v>
      </c>
      <c r="V44" s="215" t="s">
        <v>667</v>
      </c>
      <c r="W44" s="215" t="s">
        <v>666</v>
      </c>
      <c r="Y44" s="215" t="s">
        <v>665</v>
      </c>
      <c r="AC44" s="215" t="s">
        <v>664</v>
      </c>
      <c r="AD44" s="215" t="s">
        <v>663</v>
      </c>
      <c r="AP44" s="215" t="s">
        <v>662</v>
      </c>
      <c r="AS44" s="215" t="s">
        <v>661</v>
      </c>
      <c r="AV44" s="215" t="s">
        <v>660</v>
      </c>
      <c r="AW44" s="215" t="s">
        <v>659</v>
      </c>
    </row>
    <row r="45" spans="3:49" s="215" customFormat="1">
      <c r="C45" s="215" t="s">
        <v>658</v>
      </c>
      <c r="I45" s="215" t="s">
        <v>657</v>
      </c>
      <c r="J45" s="215" t="s">
        <v>656</v>
      </c>
      <c r="M45" s="215" t="s">
        <v>655</v>
      </c>
      <c r="N45" s="215" t="s">
        <v>654</v>
      </c>
      <c r="O45" s="215" t="s">
        <v>653</v>
      </c>
      <c r="V45" s="215" t="s">
        <v>652</v>
      </c>
      <c r="W45" s="215" t="s">
        <v>651</v>
      </c>
      <c r="Y45" s="215" t="s">
        <v>650</v>
      </c>
      <c r="AC45" s="215" t="s">
        <v>649</v>
      </c>
      <c r="AP45" s="215" t="s">
        <v>648</v>
      </c>
      <c r="AS45" s="215" t="s">
        <v>647</v>
      </c>
      <c r="AV45" s="215" t="s">
        <v>646</v>
      </c>
    </row>
    <row r="46" spans="3:49" s="215" customFormat="1">
      <c r="C46" s="215" t="s">
        <v>645</v>
      </c>
      <c r="I46" s="215" t="s">
        <v>644</v>
      </c>
      <c r="J46" s="215" t="s">
        <v>643</v>
      </c>
      <c r="M46" s="215" t="s">
        <v>642</v>
      </c>
      <c r="N46" s="215" t="s">
        <v>641</v>
      </c>
      <c r="O46" s="215" t="s">
        <v>640</v>
      </c>
      <c r="V46" s="215" t="s">
        <v>639</v>
      </c>
      <c r="Y46" s="215" t="s">
        <v>638</v>
      </c>
      <c r="AC46" s="215" t="s">
        <v>637</v>
      </c>
      <c r="AP46" s="215" t="s">
        <v>636</v>
      </c>
      <c r="AS46" s="215" t="s">
        <v>635</v>
      </c>
      <c r="AV46" s="215" t="s">
        <v>634</v>
      </c>
    </row>
    <row r="47" spans="3:49" s="215" customFormat="1">
      <c r="C47" s="215" t="s">
        <v>633</v>
      </c>
      <c r="I47" s="215" t="s">
        <v>632</v>
      </c>
      <c r="J47" s="215" t="s">
        <v>631</v>
      </c>
      <c r="M47" s="215" t="s">
        <v>630</v>
      </c>
      <c r="N47" s="215" t="s">
        <v>629</v>
      </c>
      <c r="O47" s="215" t="s">
        <v>628</v>
      </c>
      <c r="V47" s="215" t="s">
        <v>627</v>
      </c>
      <c r="Y47" s="215" t="s">
        <v>626</v>
      </c>
      <c r="AP47" s="215" t="s">
        <v>625</v>
      </c>
      <c r="AS47" s="215" t="s">
        <v>624</v>
      </c>
    </row>
    <row r="48" spans="3:49" s="215" customFormat="1">
      <c r="C48" s="215" t="s">
        <v>623</v>
      </c>
      <c r="I48" s="215" t="s">
        <v>622</v>
      </c>
      <c r="M48" s="215" t="s">
        <v>621</v>
      </c>
      <c r="N48" s="215" t="s">
        <v>620</v>
      </c>
      <c r="O48" s="215" t="s">
        <v>619</v>
      </c>
      <c r="V48" s="215" t="s">
        <v>618</v>
      </c>
      <c r="Y48" s="215" t="s">
        <v>617</v>
      </c>
      <c r="AP48" s="215" t="s">
        <v>616</v>
      </c>
      <c r="AS48" s="215" t="s">
        <v>615</v>
      </c>
    </row>
    <row r="49" spans="3:42" s="215" customFormat="1">
      <c r="C49" s="215" t="s">
        <v>614</v>
      </c>
      <c r="I49" s="215" t="s">
        <v>613</v>
      </c>
      <c r="M49" s="215" t="s">
        <v>612</v>
      </c>
      <c r="N49" s="215" t="s">
        <v>611</v>
      </c>
      <c r="O49" s="215" t="s">
        <v>610</v>
      </c>
      <c r="V49" s="215" t="s">
        <v>609</v>
      </c>
      <c r="Y49" s="215" t="s">
        <v>608</v>
      </c>
      <c r="AP49" s="215" t="s">
        <v>607</v>
      </c>
    </row>
    <row r="50" spans="3:42" s="215" customFormat="1">
      <c r="C50" s="215" t="s">
        <v>606</v>
      </c>
      <c r="I50" s="215" t="s">
        <v>605</v>
      </c>
      <c r="M50" s="215" t="s">
        <v>604</v>
      </c>
      <c r="N50" s="215" t="s">
        <v>603</v>
      </c>
      <c r="O50" s="215" t="s">
        <v>602</v>
      </c>
      <c r="V50" s="215" t="s">
        <v>601</v>
      </c>
      <c r="Y50" s="215" t="s">
        <v>600</v>
      </c>
      <c r="AP50" s="215" t="s">
        <v>599</v>
      </c>
    </row>
    <row r="51" spans="3:42" s="215" customFormat="1">
      <c r="C51" s="215" t="s">
        <v>598</v>
      </c>
      <c r="I51" s="215" t="s">
        <v>597</v>
      </c>
      <c r="M51" s="215" t="s">
        <v>596</v>
      </c>
      <c r="N51" s="215" t="s">
        <v>595</v>
      </c>
      <c r="O51" s="215" t="s">
        <v>594</v>
      </c>
      <c r="V51" s="215" t="s">
        <v>593</v>
      </c>
      <c r="Y51" s="215" t="s">
        <v>592</v>
      </c>
      <c r="AP51" s="215" t="s">
        <v>591</v>
      </c>
    </row>
    <row r="52" spans="3:42" s="215" customFormat="1">
      <c r="C52" s="215" t="s">
        <v>590</v>
      </c>
      <c r="I52" s="215" t="s">
        <v>589</v>
      </c>
      <c r="M52" s="215" t="s">
        <v>588</v>
      </c>
      <c r="N52" s="215" t="s">
        <v>587</v>
      </c>
      <c r="O52" s="215" t="s">
        <v>586</v>
      </c>
      <c r="V52" s="215" t="s">
        <v>585</v>
      </c>
      <c r="Y52" s="215" t="s">
        <v>584</v>
      </c>
      <c r="AP52" s="215" t="s">
        <v>583</v>
      </c>
    </row>
    <row r="53" spans="3:42" s="215" customFormat="1">
      <c r="C53" s="215" t="s">
        <v>582</v>
      </c>
      <c r="I53" s="215" t="s">
        <v>581</v>
      </c>
      <c r="M53" s="215" t="s">
        <v>580</v>
      </c>
      <c r="N53" s="215" t="s">
        <v>579</v>
      </c>
      <c r="O53" s="215" t="s">
        <v>578</v>
      </c>
      <c r="V53" s="215" t="s">
        <v>577</v>
      </c>
      <c r="Y53" s="215" t="s">
        <v>576</v>
      </c>
      <c r="AP53" s="215" t="s">
        <v>575</v>
      </c>
    </row>
    <row r="54" spans="3:42" s="215" customFormat="1">
      <c r="C54" s="215" t="s">
        <v>574</v>
      </c>
      <c r="I54" s="215" t="s">
        <v>573</v>
      </c>
      <c r="M54" s="215" t="s">
        <v>572</v>
      </c>
      <c r="N54" s="215" t="s">
        <v>571</v>
      </c>
      <c r="O54" s="215" t="s">
        <v>570</v>
      </c>
      <c r="V54" s="215" t="s">
        <v>569</v>
      </c>
      <c r="Y54" s="215" t="s">
        <v>568</v>
      </c>
      <c r="AP54" s="215" t="s">
        <v>567</v>
      </c>
    </row>
    <row r="55" spans="3:42" s="215" customFormat="1">
      <c r="C55" s="215" t="s">
        <v>566</v>
      </c>
      <c r="I55" s="215" t="s">
        <v>565</v>
      </c>
      <c r="M55" s="215" t="s">
        <v>564</v>
      </c>
      <c r="N55" s="215" t="s">
        <v>563</v>
      </c>
      <c r="O55" s="215" t="s">
        <v>562</v>
      </c>
      <c r="V55" s="215" t="s">
        <v>561</v>
      </c>
      <c r="Y55" s="215" t="s">
        <v>560</v>
      </c>
      <c r="AP55" s="215" t="s">
        <v>559</v>
      </c>
    </row>
    <row r="56" spans="3:42" s="215" customFormat="1">
      <c r="C56" s="215" t="s">
        <v>558</v>
      </c>
      <c r="I56" s="215" t="s">
        <v>557</v>
      </c>
      <c r="M56" s="215" t="s">
        <v>556</v>
      </c>
      <c r="N56" s="215" t="s">
        <v>555</v>
      </c>
      <c r="O56" s="215" t="s">
        <v>554</v>
      </c>
      <c r="V56" s="215" t="s">
        <v>553</v>
      </c>
      <c r="Y56" s="215" t="s">
        <v>552</v>
      </c>
      <c r="AP56" s="215" t="s">
        <v>551</v>
      </c>
    </row>
    <row r="57" spans="3:42" s="215" customFormat="1">
      <c r="C57" s="215" t="s">
        <v>550</v>
      </c>
      <c r="I57" s="215" t="s">
        <v>549</v>
      </c>
      <c r="M57" s="215" t="s">
        <v>548</v>
      </c>
      <c r="N57" s="215" t="s">
        <v>547</v>
      </c>
      <c r="O57" s="215" t="s">
        <v>546</v>
      </c>
      <c r="V57" s="215" t="s">
        <v>545</v>
      </c>
      <c r="Y57" s="215" t="s">
        <v>544</v>
      </c>
      <c r="AP57" s="215" t="s">
        <v>543</v>
      </c>
    </row>
    <row r="58" spans="3:42" s="215" customFormat="1">
      <c r="C58" s="215" t="s">
        <v>542</v>
      </c>
      <c r="I58" s="215" t="s">
        <v>541</v>
      </c>
      <c r="M58" s="215" t="s">
        <v>540</v>
      </c>
      <c r="O58" s="215" t="s">
        <v>539</v>
      </c>
      <c r="V58" s="215" t="s">
        <v>538</v>
      </c>
      <c r="AP58" s="215" t="s">
        <v>537</v>
      </c>
    </row>
    <row r="59" spans="3:42" s="215" customFormat="1">
      <c r="C59" s="215" t="s">
        <v>536</v>
      </c>
      <c r="I59" s="215" t="s">
        <v>535</v>
      </c>
      <c r="M59" s="215" t="s">
        <v>534</v>
      </c>
      <c r="O59" s="215" t="s">
        <v>533</v>
      </c>
      <c r="V59" s="215" t="s">
        <v>532</v>
      </c>
      <c r="AP59" s="215" t="s">
        <v>531</v>
      </c>
    </row>
    <row r="60" spans="3:42" s="215" customFormat="1">
      <c r="C60" s="215" t="s">
        <v>530</v>
      </c>
      <c r="I60" s="215" t="s">
        <v>529</v>
      </c>
      <c r="M60" s="215" t="s">
        <v>528</v>
      </c>
      <c r="O60" s="215" t="s">
        <v>527</v>
      </c>
      <c r="V60" s="215" t="s">
        <v>526</v>
      </c>
      <c r="AP60" s="215" t="s">
        <v>525</v>
      </c>
    </row>
    <row r="61" spans="3:42" s="215" customFormat="1">
      <c r="C61" s="215" t="s">
        <v>524</v>
      </c>
      <c r="I61" s="215" t="s">
        <v>523</v>
      </c>
      <c r="M61" s="215" t="s">
        <v>522</v>
      </c>
      <c r="O61" s="215" t="s">
        <v>521</v>
      </c>
      <c r="V61" s="215" t="s">
        <v>520</v>
      </c>
      <c r="AP61" s="215" t="s">
        <v>519</v>
      </c>
    </row>
    <row r="62" spans="3:42" s="215" customFormat="1">
      <c r="C62" s="215" t="s">
        <v>518</v>
      </c>
      <c r="I62" s="215" t="s">
        <v>517</v>
      </c>
      <c r="M62" s="215" t="s">
        <v>516</v>
      </c>
      <c r="O62" s="215" t="s">
        <v>515</v>
      </c>
      <c r="V62" s="215" t="s">
        <v>514</v>
      </c>
      <c r="AP62" s="215" t="s">
        <v>513</v>
      </c>
    </row>
    <row r="63" spans="3:42" s="215" customFormat="1">
      <c r="C63" s="215" t="s">
        <v>512</v>
      </c>
      <c r="M63" s="215" t="s">
        <v>511</v>
      </c>
      <c r="O63" s="215" t="s">
        <v>510</v>
      </c>
      <c r="V63" s="215" t="s">
        <v>509</v>
      </c>
      <c r="AP63" s="215" t="s">
        <v>508</v>
      </c>
    </row>
    <row r="64" spans="3:42" s="215" customFormat="1">
      <c r="C64" s="215" t="s">
        <v>507</v>
      </c>
      <c r="M64" s="215" t="s">
        <v>506</v>
      </c>
      <c r="O64" s="215" t="s">
        <v>505</v>
      </c>
      <c r="V64" s="215" t="s">
        <v>504</v>
      </c>
    </row>
    <row r="65" spans="3:22" s="215" customFormat="1">
      <c r="C65" s="215" t="s">
        <v>503</v>
      </c>
      <c r="M65" s="215" t="s">
        <v>502</v>
      </c>
      <c r="O65" s="215" t="s">
        <v>501</v>
      </c>
      <c r="V65" s="215" t="s">
        <v>500</v>
      </c>
    </row>
    <row r="66" spans="3:22" s="215" customFormat="1">
      <c r="C66" s="215" t="s">
        <v>499</v>
      </c>
      <c r="M66" s="215" t="s">
        <v>498</v>
      </c>
      <c r="V66" s="215" t="s">
        <v>497</v>
      </c>
    </row>
    <row r="67" spans="3:22" s="215" customFormat="1">
      <c r="C67" s="215" t="s">
        <v>496</v>
      </c>
      <c r="V67" s="215" t="s">
        <v>384</v>
      </c>
    </row>
    <row r="68" spans="3:22" s="215" customFormat="1">
      <c r="C68" s="215" t="s">
        <v>495</v>
      </c>
      <c r="V68" s="215" t="s">
        <v>494</v>
      </c>
    </row>
    <row r="69" spans="3:22" s="215" customFormat="1">
      <c r="C69" s="215" t="s">
        <v>493</v>
      </c>
      <c r="V69" s="215" t="s">
        <v>492</v>
      </c>
    </row>
    <row r="70" spans="3:22" s="215" customFormat="1">
      <c r="C70" s="215" t="s">
        <v>491</v>
      </c>
      <c r="V70" s="215" t="s">
        <v>490</v>
      </c>
    </row>
    <row r="71" spans="3:22" s="215" customFormat="1">
      <c r="C71" s="215" t="s">
        <v>489</v>
      </c>
      <c r="V71" s="215" t="s">
        <v>488</v>
      </c>
    </row>
    <row r="72" spans="3:22" s="215" customFormat="1">
      <c r="C72" s="215" t="s">
        <v>487</v>
      </c>
      <c r="V72" s="215" t="s">
        <v>486</v>
      </c>
    </row>
    <row r="73" spans="3:22" s="215" customFormat="1">
      <c r="C73" s="215" t="s">
        <v>485</v>
      </c>
      <c r="V73" s="215" t="s">
        <v>484</v>
      </c>
    </row>
    <row r="74" spans="3:22" s="215" customFormat="1">
      <c r="C74" s="215" t="s">
        <v>483</v>
      </c>
      <c r="V74" s="215" t="s">
        <v>482</v>
      </c>
    </row>
    <row r="75" spans="3:22" s="215" customFormat="1">
      <c r="C75" s="215" t="s">
        <v>481</v>
      </c>
      <c r="V75" s="215" t="s">
        <v>480</v>
      </c>
    </row>
    <row r="76" spans="3:22" s="215" customFormat="1">
      <c r="C76" s="215" t="s">
        <v>479</v>
      </c>
      <c r="V76" s="215" t="s">
        <v>478</v>
      </c>
    </row>
    <row r="77" spans="3:22" s="215" customFormat="1">
      <c r="C77" s="215" t="s">
        <v>477</v>
      </c>
      <c r="V77" s="215" t="s">
        <v>476</v>
      </c>
    </row>
    <row r="78" spans="3:22" s="215" customFormat="1">
      <c r="C78" s="215" t="s">
        <v>475</v>
      </c>
      <c r="V78" s="215" t="s">
        <v>474</v>
      </c>
    </row>
    <row r="79" spans="3:22" s="215" customFormat="1">
      <c r="C79" s="215" t="s">
        <v>473</v>
      </c>
      <c r="V79" s="215" t="s">
        <v>472</v>
      </c>
    </row>
    <row r="80" spans="3:22" s="215" customFormat="1">
      <c r="C80" s="215" t="s">
        <v>471</v>
      </c>
      <c r="V80" s="215" t="s">
        <v>470</v>
      </c>
    </row>
    <row r="81" spans="3:3" s="215" customFormat="1">
      <c r="C81" s="215" t="s">
        <v>469</v>
      </c>
    </row>
    <row r="82" spans="3:3" s="215" customFormat="1">
      <c r="C82" s="215" t="s">
        <v>468</v>
      </c>
    </row>
    <row r="83" spans="3:3" s="215" customFormat="1">
      <c r="C83" s="215" t="s">
        <v>467</v>
      </c>
    </row>
    <row r="84" spans="3:3" s="215" customFormat="1">
      <c r="C84" s="215" t="s">
        <v>466</v>
      </c>
    </row>
    <row r="85" spans="3:3" s="215" customFormat="1">
      <c r="C85" s="215" t="s">
        <v>465</v>
      </c>
    </row>
    <row r="86" spans="3:3" s="215" customFormat="1">
      <c r="C86" s="215" t="s">
        <v>464</v>
      </c>
    </row>
    <row r="87" spans="3:3" s="215" customFormat="1">
      <c r="C87" s="215" t="s">
        <v>463</v>
      </c>
    </row>
    <row r="88" spans="3:3" s="215" customFormat="1">
      <c r="C88" s="215" t="s">
        <v>462</v>
      </c>
    </row>
    <row r="89" spans="3:3" s="215" customFormat="1">
      <c r="C89" s="215" t="s">
        <v>461</v>
      </c>
    </row>
    <row r="90" spans="3:3" s="215" customFormat="1">
      <c r="C90" s="215" t="s">
        <v>460</v>
      </c>
    </row>
    <row r="91" spans="3:3" s="215" customFormat="1">
      <c r="C91" s="215" t="s">
        <v>459</v>
      </c>
    </row>
    <row r="92" spans="3:3" s="215" customFormat="1">
      <c r="C92" s="215" t="s">
        <v>458</v>
      </c>
    </row>
    <row r="93" spans="3:3" s="215" customFormat="1">
      <c r="C93" s="215" t="s">
        <v>457</v>
      </c>
    </row>
    <row r="94" spans="3:3" s="215" customFormat="1">
      <c r="C94" s="215" t="s">
        <v>456</v>
      </c>
    </row>
    <row r="95" spans="3:3" s="215" customFormat="1">
      <c r="C95" s="215" t="s">
        <v>455</v>
      </c>
    </row>
    <row r="96" spans="3:3" s="215" customFormat="1">
      <c r="C96" s="215" t="s">
        <v>454</v>
      </c>
    </row>
    <row r="97" spans="3:3" s="215" customFormat="1">
      <c r="C97" s="215" t="s">
        <v>453</v>
      </c>
    </row>
    <row r="98" spans="3:3" s="215" customFormat="1">
      <c r="C98" s="215" t="s">
        <v>452</v>
      </c>
    </row>
    <row r="99" spans="3:3" s="215" customFormat="1">
      <c r="C99" s="215" t="s">
        <v>451</v>
      </c>
    </row>
    <row r="100" spans="3:3" s="215" customFormat="1">
      <c r="C100" s="215" t="s">
        <v>450</v>
      </c>
    </row>
    <row r="101" spans="3:3" s="215" customFormat="1">
      <c r="C101" s="215" t="s">
        <v>449</v>
      </c>
    </row>
    <row r="102" spans="3:3" s="215" customFormat="1">
      <c r="C102" s="215" t="s">
        <v>448</v>
      </c>
    </row>
    <row r="103" spans="3:3" s="215" customFormat="1">
      <c r="C103" s="215" t="s">
        <v>447</v>
      </c>
    </row>
    <row r="104" spans="3:3" s="215" customFormat="1">
      <c r="C104" s="215" t="s">
        <v>446</v>
      </c>
    </row>
    <row r="105" spans="3:3" s="215" customFormat="1">
      <c r="C105" s="215" t="s">
        <v>445</v>
      </c>
    </row>
    <row r="106" spans="3:3" s="215" customFormat="1">
      <c r="C106" s="215" t="s">
        <v>444</v>
      </c>
    </row>
    <row r="107" spans="3:3" s="215" customFormat="1">
      <c r="C107" s="215" t="s">
        <v>443</v>
      </c>
    </row>
    <row r="108" spans="3:3" s="215" customFormat="1">
      <c r="C108" s="215" t="s">
        <v>442</v>
      </c>
    </row>
    <row r="109" spans="3:3" s="215" customFormat="1">
      <c r="C109" s="215" t="s">
        <v>441</v>
      </c>
    </row>
    <row r="110" spans="3:3" s="215" customFormat="1">
      <c r="C110" s="215" t="s">
        <v>440</v>
      </c>
    </row>
    <row r="111" spans="3:3" s="215" customFormat="1">
      <c r="C111" s="215" t="s">
        <v>439</v>
      </c>
    </row>
    <row r="112" spans="3:3" s="215" customFormat="1">
      <c r="C112" s="215" t="s">
        <v>438</v>
      </c>
    </row>
    <row r="113" spans="3:3" s="215" customFormat="1">
      <c r="C113" s="215" t="s">
        <v>437</v>
      </c>
    </row>
    <row r="114" spans="3:3" s="215" customFormat="1">
      <c r="C114" s="215" t="s">
        <v>436</v>
      </c>
    </row>
    <row r="115" spans="3:3" s="215" customFormat="1">
      <c r="C115" s="215" t="s">
        <v>435</v>
      </c>
    </row>
    <row r="116" spans="3:3" s="215" customFormat="1">
      <c r="C116" s="215" t="s">
        <v>434</v>
      </c>
    </row>
    <row r="117" spans="3:3" s="215" customFormat="1">
      <c r="C117" s="215" t="s">
        <v>433</v>
      </c>
    </row>
    <row r="118" spans="3:3" s="215" customFormat="1">
      <c r="C118" s="215" t="s">
        <v>432</v>
      </c>
    </row>
    <row r="119" spans="3:3" s="215" customFormat="1">
      <c r="C119" s="215" t="s">
        <v>431</v>
      </c>
    </row>
    <row r="120" spans="3:3" s="215" customFormat="1">
      <c r="C120" s="215" t="s">
        <v>430</v>
      </c>
    </row>
    <row r="121" spans="3:3" s="215" customFormat="1">
      <c r="C121" s="215" t="s">
        <v>429</v>
      </c>
    </row>
    <row r="122" spans="3:3" s="215" customFormat="1">
      <c r="C122" s="215" t="s">
        <v>428</v>
      </c>
    </row>
    <row r="123" spans="3:3" s="215" customFormat="1">
      <c r="C123" s="215" t="s">
        <v>427</v>
      </c>
    </row>
    <row r="124" spans="3:3" s="215" customFormat="1">
      <c r="C124" s="215" t="s">
        <v>426</v>
      </c>
    </row>
    <row r="125" spans="3:3" s="215" customFormat="1">
      <c r="C125" s="215" t="s">
        <v>425</v>
      </c>
    </row>
    <row r="126" spans="3:3" s="215" customFormat="1">
      <c r="C126" s="215" t="s">
        <v>424</v>
      </c>
    </row>
    <row r="127" spans="3:3" s="215" customFormat="1">
      <c r="C127" s="215" t="s">
        <v>423</v>
      </c>
    </row>
    <row r="128" spans="3:3" s="215" customFormat="1">
      <c r="C128" s="215" t="s">
        <v>422</v>
      </c>
    </row>
    <row r="129" spans="3:3" s="215" customFormat="1">
      <c r="C129" s="215" t="s">
        <v>421</v>
      </c>
    </row>
    <row r="130" spans="3:3" s="215" customFormat="1">
      <c r="C130" s="215" t="s">
        <v>420</v>
      </c>
    </row>
    <row r="131" spans="3:3" s="215" customFormat="1">
      <c r="C131" s="215" t="s">
        <v>419</v>
      </c>
    </row>
    <row r="132" spans="3:3" s="215" customFormat="1">
      <c r="C132" s="215" t="s">
        <v>418</v>
      </c>
    </row>
    <row r="133" spans="3:3" s="215" customFormat="1">
      <c r="C133" s="215" t="s">
        <v>417</v>
      </c>
    </row>
    <row r="134" spans="3:3" s="215" customFormat="1">
      <c r="C134" s="215" t="s">
        <v>416</v>
      </c>
    </row>
    <row r="135" spans="3:3" s="215" customFormat="1">
      <c r="C135" s="215" t="s">
        <v>415</v>
      </c>
    </row>
    <row r="136" spans="3:3" s="215" customFormat="1">
      <c r="C136" s="215" t="s">
        <v>414</v>
      </c>
    </row>
    <row r="137" spans="3:3" s="215" customFormat="1">
      <c r="C137" s="215" t="s">
        <v>413</v>
      </c>
    </row>
    <row r="138" spans="3:3" s="215" customFormat="1">
      <c r="C138" s="215" t="s">
        <v>412</v>
      </c>
    </row>
    <row r="139" spans="3:3" s="215" customFormat="1">
      <c r="C139" s="215" t="s">
        <v>411</v>
      </c>
    </row>
    <row r="140" spans="3:3" s="215" customFormat="1">
      <c r="C140" s="215" t="s">
        <v>410</v>
      </c>
    </row>
    <row r="141" spans="3:3" s="215" customFormat="1">
      <c r="C141" s="215" t="s">
        <v>409</v>
      </c>
    </row>
    <row r="142" spans="3:3" s="215" customFormat="1">
      <c r="C142" s="215" t="s">
        <v>408</v>
      </c>
    </row>
    <row r="143" spans="3:3" s="215" customFormat="1">
      <c r="C143" s="215" t="s">
        <v>407</v>
      </c>
    </row>
    <row r="144" spans="3:3" s="215" customFormat="1">
      <c r="C144" s="215" t="s">
        <v>406</v>
      </c>
    </row>
    <row r="145" spans="3:3" s="215" customFormat="1">
      <c r="C145" s="215" t="s">
        <v>405</v>
      </c>
    </row>
    <row r="146" spans="3:3" s="215" customFormat="1">
      <c r="C146" s="215" t="s">
        <v>404</v>
      </c>
    </row>
    <row r="147" spans="3:3" s="215" customFormat="1">
      <c r="C147" s="215" t="s">
        <v>403</v>
      </c>
    </row>
    <row r="148" spans="3:3" s="215" customFormat="1">
      <c r="C148" s="215" t="s">
        <v>402</v>
      </c>
    </row>
    <row r="149" spans="3:3" s="215" customFormat="1">
      <c r="C149" s="215" t="s">
        <v>401</v>
      </c>
    </row>
    <row r="150" spans="3:3" s="215" customFormat="1">
      <c r="C150" s="215" t="s">
        <v>400</v>
      </c>
    </row>
    <row r="151" spans="3:3" s="215" customFormat="1">
      <c r="C151" s="215" t="s">
        <v>399</v>
      </c>
    </row>
    <row r="152" spans="3:3" s="215" customFormat="1">
      <c r="C152" s="215" t="s">
        <v>398</v>
      </c>
    </row>
    <row r="153" spans="3:3" s="215" customFormat="1">
      <c r="C153" s="215" t="s">
        <v>397</v>
      </c>
    </row>
    <row r="154" spans="3:3" s="215" customFormat="1">
      <c r="C154" s="215" t="s">
        <v>396</v>
      </c>
    </row>
    <row r="155" spans="3:3" s="215" customFormat="1">
      <c r="C155" s="215" t="s">
        <v>395</v>
      </c>
    </row>
    <row r="156" spans="3:3" s="215" customFormat="1">
      <c r="C156" s="215" t="s">
        <v>394</v>
      </c>
    </row>
    <row r="157" spans="3:3" s="215" customFormat="1">
      <c r="C157" s="215" t="s">
        <v>393</v>
      </c>
    </row>
    <row r="158" spans="3:3" s="215" customFormat="1">
      <c r="C158" s="215" t="s">
        <v>392</v>
      </c>
    </row>
    <row r="159" spans="3:3" s="215" customFormat="1">
      <c r="C159" s="215" t="s">
        <v>391</v>
      </c>
    </row>
    <row r="160" spans="3:3" s="215" customFormat="1">
      <c r="C160" s="215" t="s">
        <v>390</v>
      </c>
    </row>
    <row r="161" spans="3:3" s="215" customFormat="1">
      <c r="C161" s="215" t="s">
        <v>389</v>
      </c>
    </row>
    <row r="162" spans="3:3" s="215" customFormat="1">
      <c r="C162" s="215" t="s">
        <v>388</v>
      </c>
    </row>
    <row r="163" spans="3:3" s="215" customFormat="1">
      <c r="C163" s="215" t="s">
        <v>387</v>
      </c>
    </row>
    <row r="164" spans="3:3" s="215" customFormat="1">
      <c r="C164" s="215" t="s">
        <v>386</v>
      </c>
    </row>
    <row r="165" spans="3:3" s="215" customFormat="1">
      <c r="C165" s="215" t="s">
        <v>385</v>
      </c>
    </row>
    <row r="166" spans="3:3" s="215" customFormat="1">
      <c r="C166" s="215" t="s">
        <v>384</v>
      </c>
    </row>
    <row r="167" spans="3:3" s="215" customFormat="1">
      <c r="C167" s="215" t="s">
        <v>383</v>
      </c>
    </row>
    <row r="168" spans="3:3" s="215" customFormat="1">
      <c r="C168" s="215" t="s">
        <v>382</v>
      </c>
    </row>
    <row r="169" spans="3:3" s="215" customFormat="1">
      <c r="C169" s="215" t="s">
        <v>381</v>
      </c>
    </row>
    <row r="170" spans="3:3" s="215" customFormat="1">
      <c r="C170" s="215" t="s">
        <v>380</v>
      </c>
    </row>
    <row r="171" spans="3:3" s="215" customFormat="1">
      <c r="C171" s="215" t="s">
        <v>379</v>
      </c>
    </row>
    <row r="172" spans="3:3" s="215" customFormat="1">
      <c r="C172" s="215" t="s">
        <v>378</v>
      </c>
    </row>
    <row r="173" spans="3:3" s="215" customFormat="1">
      <c r="C173" s="215" t="s">
        <v>377</v>
      </c>
    </row>
    <row r="174" spans="3:3" s="215" customFormat="1">
      <c r="C174" s="215" t="s">
        <v>376</v>
      </c>
    </row>
    <row r="175" spans="3:3" s="215" customFormat="1">
      <c r="C175" s="215" t="s">
        <v>375</v>
      </c>
    </row>
    <row r="176" spans="3:3" s="215" customFormat="1">
      <c r="C176" s="215" t="s">
        <v>374</v>
      </c>
    </row>
    <row r="177" spans="3:3" s="215" customFormat="1">
      <c r="C177" s="215" t="s">
        <v>373</v>
      </c>
    </row>
    <row r="178" spans="3:3" s="215" customFormat="1">
      <c r="C178" s="215" t="s">
        <v>372</v>
      </c>
    </row>
    <row r="179" spans="3:3" s="215" customFormat="1">
      <c r="C179" s="215" t="s">
        <v>371</v>
      </c>
    </row>
    <row r="180" spans="3:3" s="215" customFormat="1">
      <c r="C180" s="215" t="s">
        <v>370</v>
      </c>
    </row>
    <row r="181" spans="3:3" s="215" customFormat="1">
      <c r="C181" s="215" t="s">
        <v>369</v>
      </c>
    </row>
    <row r="182" spans="3:3" s="215" customFormat="1">
      <c r="C182" s="215" t="s">
        <v>368</v>
      </c>
    </row>
  </sheetData>
  <sheetProtection algorithmName="SHA-512" hashValue="27E4iXNWndmn+FfVbI8AxqK9qOzr9eIbbPJp7D+s7E9KeBH3hn/0GKGmnp/0BJyCow8cApnMyQhMKvUAar35fA==" saltValue="4BPY/iN/iKLP1O+PKaTUEg==" spinCount="100000" sheet="1" objects="1" scenarios="1" selectLockedCells="1" selectUnlockedCell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580"/>
  <sheetViews>
    <sheetView workbookViewId="0"/>
  </sheetViews>
  <sheetFormatPr defaultColWidth="9" defaultRowHeight="13.2"/>
  <cols>
    <col min="1" max="1" width="15.109375" style="228" bestFit="1" customWidth="1"/>
    <col min="2" max="2" width="11.33203125" style="228" bestFit="1" customWidth="1"/>
    <col min="3" max="5" width="9" style="228"/>
    <col min="6" max="6" width="19.21875" style="228" bestFit="1" customWidth="1"/>
    <col min="7" max="10" width="9" style="228"/>
    <col min="11" max="11" width="17.21875" style="228" bestFit="1" customWidth="1"/>
    <col min="12" max="15" width="9" style="228"/>
    <col min="16" max="16" width="17.21875" style="228" bestFit="1" customWidth="1"/>
    <col min="17" max="16384" width="9" style="228"/>
  </cols>
  <sheetData>
    <row r="1" spans="1:19">
      <c r="A1" s="228" t="s">
        <v>329</v>
      </c>
      <c r="F1" s="228" t="s">
        <v>3190</v>
      </c>
      <c r="K1" s="228" t="s">
        <v>3189</v>
      </c>
      <c r="P1" s="228" t="s">
        <v>3188</v>
      </c>
    </row>
    <row r="2" spans="1:19">
      <c r="A2" s="228" t="str">
        <f t="shared" ref="A2:A65" si="0">CONCATENATE(C2,D2)</f>
        <v>東京都千代田区</v>
      </c>
      <c r="B2" s="214" t="s">
        <v>316</v>
      </c>
      <c r="C2" s="228" t="s">
        <v>2340</v>
      </c>
      <c r="D2" s="214" t="s">
        <v>150</v>
      </c>
      <c r="F2" s="228" t="str">
        <f t="shared" ref="F2:F65" si="1">CONCATENATE(H2,I2)</f>
        <v>北海道旭川市</v>
      </c>
      <c r="G2" s="228" t="s">
        <v>2999</v>
      </c>
      <c r="H2" s="228" t="s">
        <v>2438</v>
      </c>
      <c r="I2" s="228" t="s">
        <v>3187</v>
      </c>
      <c r="K2" s="228" t="str">
        <f t="shared" ref="K2:K65" si="2">CONCATENATE(M2,N2)</f>
        <v>北海道留萌市</v>
      </c>
      <c r="L2" s="228" t="s">
        <v>2794</v>
      </c>
      <c r="M2" s="228" t="s">
        <v>2438</v>
      </c>
      <c r="N2" s="228" t="s">
        <v>2980</v>
      </c>
      <c r="P2" s="228" t="str">
        <f t="shared" ref="P2:P16" si="3">CONCATENATE(R2,S2)</f>
        <v>鹿児島県鹿児島市</v>
      </c>
      <c r="Q2" s="228" t="s">
        <v>2794</v>
      </c>
      <c r="R2" s="228" t="s">
        <v>3180</v>
      </c>
      <c r="S2" s="228" t="s">
        <v>3186</v>
      </c>
    </row>
    <row r="3" spans="1:19">
      <c r="A3" s="228" t="str">
        <f t="shared" si="0"/>
        <v>東京都中央区</v>
      </c>
      <c r="B3" s="214" t="s">
        <v>316</v>
      </c>
      <c r="C3" s="228" t="s">
        <v>2340</v>
      </c>
      <c r="D3" s="214" t="s">
        <v>2018</v>
      </c>
      <c r="F3" s="228" t="str">
        <f t="shared" si="1"/>
        <v>北海道帯広市</v>
      </c>
      <c r="G3" s="228" t="s">
        <v>2999</v>
      </c>
      <c r="H3" s="228" t="s">
        <v>2438</v>
      </c>
      <c r="I3" s="228" t="s">
        <v>3185</v>
      </c>
      <c r="K3" s="228" t="str">
        <f t="shared" si="2"/>
        <v>北海道稚内市</v>
      </c>
      <c r="L3" s="228" t="s">
        <v>2794</v>
      </c>
      <c r="M3" s="228" t="s">
        <v>2438</v>
      </c>
      <c r="N3" s="228" t="s">
        <v>2978</v>
      </c>
      <c r="P3" s="228" t="str">
        <f t="shared" si="3"/>
        <v>鹿児島県垂水市</v>
      </c>
      <c r="Q3" s="228" t="s">
        <v>2794</v>
      </c>
      <c r="R3" s="228" t="s">
        <v>3180</v>
      </c>
      <c r="S3" s="228" t="s">
        <v>3184</v>
      </c>
    </row>
    <row r="4" spans="1:19">
      <c r="A4" s="228" t="str">
        <f t="shared" si="0"/>
        <v>東京都港区</v>
      </c>
      <c r="B4" s="214" t="s">
        <v>316</v>
      </c>
      <c r="C4" s="228" t="s">
        <v>2340</v>
      </c>
      <c r="D4" s="214" t="s">
        <v>1971</v>
      </c>
      <c r="F4" s="228" t="str">
        <f t="shared" si="1"/>
        <v>北海道北見市</v>
      </c>
      <c r="G4" s="228" t="s">
        <v>2999</v>
      </c>
      <c r="H4" s="228" t="s">
        <v>2438</v>
      </c>
      <c r="I4" s="228" t="s">
        <v>3183</v>
      </c>
      <c r="K4" s="228" t="str">
        <f t="shared" si="2"/>
        <v>北海道美唄市</v>
      </c>
      <c r="L4" s="228" t="s">
        <v>2794</v>
      </c>
      <c r="M4" s="228" t="s">
        <v>2438</v>
      </c>
      <c r="N4" s="228" t="s">
        <v>2975</v>
      </c>
      <c r="P4" s="228" t="str">
        <f t="shared" si="3"/>
        <v>鹿児島県霧島市</v>
      </c>
      <c r="Q4" s="228" t="s">
        <v>2693</v>
      </c>
      <c r="R4" s="228" t="s">
        <v>3180</v>
      </c>
      <c r="S4" s="228" t="s">
        <v>3182</v>
      </c>
    </row>
    <row r="5" spans="1:19">
      <c r="A5" s="228" t="str">
        <f t="shared" si="0"/>
        <v>東京都新宿区</v>
      </c>
      <c r="B5" s="214" t="s">
        <v>316</v>
      </c>
      <c r="C5" s="228" t="s">
        <v>2340</v>
      </c>
      <c r="D5" s="214" t="s">
        <v>1924</v>
      </c>
      <c r="F5" s="228" t="str">
        <f t="shared" si="1"/>
        <v>北海道夕張市</v>
      </c>
      <c r="G5" s="228" t="s">
        <v>2999</v>
      </c>
      <c r="H5" s="228" t="s">
        <v>2438</v>
      </c>
      <c r="I5" s="228" t="s">
        <v>3181</v>
      </c>
      <c r="K5" s="228" t="str">
        <f t="shared" si="2"/>
        <v>北海道芦別市</v>
      </c>
      <c r="L5" s="228" t="s">
        <v>2794</v>
      </c>
      <c r="M5" s="228" t="s">
        <v>2438</v>
      </c>
      <c r="N5" s="228" t="s">
        <v>2972</v>
      </c>
      <c r="P5" s="228" t="str">
        <f t="shared" si="3"/>
        <v>鹿児島県鹿屋市</v>
      </c>
      <c r="Q5" s="228" t="s">
        <v>2693</v>
      </c>
      <c r="R5" s="228" t="s">
        <v>3180</v>
      </c>
      <c r="S5" s="228" t="s">
        <v>3179</v>
      </c>
    </row>
    <row r="6" spans="1:19">
      <c r="A6" s="228" t="str">
        <f t="shared" si="0"/>
        <v>東京都文京区</v>
      </c>
      <c r="B6" s="214" t="s">
        <v>316</v>
      </c>
      <c r="C6" s="228" t="s">
        <v>2340</v>
      </c>
      <c r="D6" s="214" t="s">
        <v>1877</v>
      </c>
      <c r="F6" s="228" t="str">
        <f t="shared" si="1"/>
        <v>北海道赤平市</v>
      </c>
      <c r="G6" s="228" t="s">
        <v>2999</v>
      </c>
      <c r="H6" s="228" t="s">
        <v>2438</v>
      </c>
      <c r="I6" s="228" t="s">
        <v>3178</v>
      </c>
      <c r="K6" s="228" t="str">
        <f t="shared" si="2"/>
        <v>北海道赤平市</v>
      </c>
      <c r="L6" s="228" t="s">
        <v>2794</v>
      </c>
      <c r="M6" s="228" t="s">
        <v>2438</v>
      </c>
      <c r="N6" s="228" t="s">
        <v>3178</v>
      </c>
      <c r="P6" s="228" t="str">
        <f t="shared" si="3"/>
        <v>熊本県産山村</v>
      </c>
      <c r="Q6" s="228" t="s">
        <v>2794</v>
      </c>
      <c r="R6" s="228" t="s">
        <v>3171</v>
      </c>
      <c r="S6" s="228" t="s">
        <v>3177</v>
      </c>
    </row>
    <row r="7" spans="1:19">
      <c r="A7" s="228" t="str">
        <f t="shared" si="0"/>
        <v>東京都台東区</v>
      </c>
      <c r="B7" s="214" t="s">
        <v>316</v>
      </c>
      <c r="C7" s="228" t="s">
        <v>2340</v>
      </c>
      <c r="D7" s="214" t="s">
        <v>1830</v>
      </c>
      <c r="F7" s="228" t="str">
        <f t="shared" si="1"/>
        <v>北海道士別市</v>
      </c>
      <c r="G7" s="228" t="s">
        <v>2999</v>
      </c>
      <c r="H7" s="228" t="s">
        <v>2438</v>
      </c>
      <c r="I7" s="228" t="s">
        <v>3176</v>
      </c>
      <c r="K7" s="228" t="str">
        <f t="shared" si="2"/>
        <v>北海道士別市</v>
      </c>
      <c r="L7" s="228" t="s">
        <v>2794</v>
      </c>
      <c r="M7" s="228" t="s">
        <v>2438</v>
      </c>
      <c r="N7" s="228" t="s">
        <v>3176</v>
      </c>
      <c r="P7" s="228" t="str">
        <f t="shared" si="3"/>
        <v>熊本県高森町</v>
      </c>
      <c r="Q7" s="228" t="s">
        <v>2794</v>
      </c>
      <c r="R7" s="228" t="s">
        <v>3171</v>
      </c>
      <c r="S7" s="228" t="s">
        <v>3175</v>
      </c>
    </row>
    <row r="8" spans="1:19">
      <c r="A8" s="228" t="str">
        <f t="shared" si="0"/>
        <v>東京都墨田区</v>
      </c>
      <c r="B8" s="214" t="s">
        <v>316</v>
      </c>
      <c r="C8" s="228" t="s">
        <v>2340</v>
      </c>
      <c r="D8" s="214" t="s">
        <v>1783</v>
      </c>
      <c r="F8" s="228" t="str">
        <f t="shared" si="1"/>
        <v>北海道名寄市</v>
      </c>
      <c r="G8" s="228" t="s">
        <v>2999</v>
      </c>
      <c r="H8" s="228" t="s">
        <v>2438</v>
      </c>
      <c r="I8" s="228" t="s">
        <v>3174</v>
      </c>
      <c r="K8" s="228" t="str">
        <f t="shared" si="2"/>
        <v>北海道名寄市</v>
      </c>
      <c r="L8" s="228" t="s">
        <v>2794</v>
      </c>
      <c r="M8" s="228" t="s">
        <v>2438</v>
      </c>
      <c r="N8" s="228" t="s">
        <v>3174</v>
      </c>
      <c r="P8" s="228" t="str">
        <f t="shared" si="3"/>
        <v>熊本県阿蘇市</v>
      </c>
      <c r="Q8" s="228" t="s">
        <v>2794</v>
      </c>
      <c r="R8" s="228" t="s">
        <v>3171</v>
      </c>
      <c r="S8" s="228" t="s">
        <v>3173</v>
      </c>
    </row>
    <row r="9" spans="1:19">
      <c r="A9" s="228" t="str">
        <f t="shared" si="0"/>
        <v>東京都江東区</v>
      </c>
      <c r="B9" s="214" t="s">
        <v>316</v>
      </c>
      <c r="C9" s="228" t="s">
        <v>2340</v>
      </c>
      <c r="D9" s="214" t="s">
        <v>1737</v>
      </c>
      <c r="F9" s="228" t="str">
        <f t="shared" si="1"/>
        <v>北海道歌志内市</v>
      </c>
      <c r="G9" s="228" t="s">
        <v>2999</v>
      </c>
      <c r="H9" s="228" t="s">
        <v>2438</v>
      </c>
      <c r="I9" s="228" t="s">
        <v>3172</v>
      </c>
      <c r="K9" s="228" t="str">
        <f t="shared" si="2"/>
        <v>北海道三笠市</v>
      </c>
      <c r="L9" s="228" t="s">
        <v>2794</v>
      </c>
      <c r="M9" s="228" t="s">
        <v>2438</v>
      </c>
      <c r="N9" s="228" t="s">
        <v>2964</v>
      </c>
      <c r="P9" s="228" t="str">
        <f t="shared" si="3"/>
        <v>熊本県南阿蘇村</v>
      </c>
      <c r="Q9" s="228" t="s">
        <v>2794</v>
      </c>
      <c r="R9" s="228" t="s">
        <v>3171</v>
      </c>
      <c r="S9" s="228" t="s">
        <v>3170</v>
      </c>
    </row>
    <row r="10" spans="1:19">
      <c r="A10" s="228" t="str">
        <f t="shared" si="0"/>
        <v>東京都品川区</v>
      </c>
      <c r="B10" s="214" t="s">
        <v>316</v>
      </c>
      <c r="C10" s="228" t="s">
        <v>2340</v>
      </c>
      <c r="D10" s="214" t="s">
        <v>1690</v>
      </c>
      <c r="F10" s="228" t="str">
        <f t="shared" si="1"/>
        <v>北海道深川市</v>
      </c>
      <c r="G10" s="228" t="s">
        <v>2999</v>
      </c>
      <c r="H10" s="228" t="s">
        <v>2438</v>
      </c>
      <c r="I10" s="228" t="s">
        <v>3166</v>
      </c>
      <c r="K10" s="228" t="str">
        <f t="shared" si="2"/>
        <v>北海道滝川市</v>
      </c>
      <c r="L10" s="228" t="s">
        <v>2794</v>
      </c>
      <c r="M10" s="228" t="s">
        <v>2438</v>
      </c>
      <c r="N10" s="228" t="s">
        <v>2955</v>
      </c>
      <c r="P10" s="228" t="str">
        <f t="shared" si="3"/>
        <v>長崎県島原市</v>
      </c>
      <c r="Q10" s="228" t="s">
        <v>2794</v>
      </c>
      <c r="R10" s="228" t="s">
        <v>2125</v>
      </c>
      <c r="S10" s="228" t="s">
        <v>3169</v>
      </c>
    </row>
    <row r="11" spans="1:19">
      <c r="A11" s="228" t="str">
        <f t="shared" si="0"/>
        <v>東京都目黒区</v>
      </c>
      <c r="B11" s="214" t="s">
        <v>316</v>
      </c>
      <c r="C11" s="228" t="s">
        <v>2340</v>
      </c>
      <c r="D11" s="214" t="s">
        <v>1643</v>
      </c>
      <c r="F11" s="228" t="str">
        <f t="shared" si="1"/>
        <v>北海道富良野市</v>
      </c>
      <c r="G11" s="228" t="s">
        <v>2999</v>
      </c>
      <c r="H11" s="228" t="s">
        <v>2438</v>
      </c>
      <c r="I11" s="228" t="s">
        <v>3163</v>
      </c>
      <c r="K11" s="228" t="str">
        <f t="shared" si="2"/>
        <v>北海道砂川市</v>
      </c>
      <c r="L11" s="228" t="s">
        <v>2794</v>
      </c>
      <c r="M11" s="228" t="s">
        <v>2438</v>
      </c>
      <c r="N11" s="228" t="s">
        <v>2951</v>
      </c>
      <c r="P11" s="228" t="str">
        <f t="shared" si="3"/>
        <v>長崎県南島原市</v>
      </c>
      <c r="Q11" s="228" t="s">
        <v>2693</v>
      </c>
      <c r="R11" s="228" t="s">
        <v>2125</v>
      </c>
      <c r="S11" s="228" t="s">
        <v>3168</v>
      </c>
    </row>
    <row r="12" spans="1:19">
      <c r="A12" s="228" t="str">
        <f t="shared" si="0"/>
        <v>東京都大田区</v>
      </c>
      <c r="B12" s="214" t="s">
        <v>316</v>
      </c>
      <c r="C12" s="228" t="s">
        <v>2340</v>
      </c>
      <c r="D12" s="214" t="s">
        <v>1596</v>
      </c>
      <c r="F12" s="228" t="str">
        <f t="shared" si="1"/>
        <v>北海道留寿都村</v>
      </c>
      <c r="G12" s="228" t="s">
        <v>2999</v>
      </c>
      <c r="H12" s="228" t="s">
        <v>2438</v>
      </c>
      <c r="I12" s="228" t="s">
        <v>3167</v>
      </c>
      <c r="K12" s="228" t="str">
        <f t="shared" si="2"/>
        <v>北海道深川市</v>
      </c>
      <c r="L12" s="228" t="s">
        <v>2794</v>
      </c>
      <c r="M12" s="228" t="s">
        <v>2438</v>
      </c>
      <c r="N12" s="228" t="s">
        <v>3166</v>
      </c>
      <c r="P12" s="228" t="str">
        <f t="shared" si="3"/>
        <v>宮崎県都城市</v>
      </c>
      <c r="Q12" s="228" t="s">
        <v>2794</v>
      </c>
      <c r="R12" s="228" t="s">
        <v>3156</v>
      </c>
      <c r="S12" s="228" t="s">
        <v>3165</v>
      </c>
    </row>
    <row r="13" spans="1:19">
      <c r="A13" s="228" t="str">
        <f t="shared" si="0"/>
        <v>東京都世田谷区</v>
      </c>
      <c r="B13" s="214" t="s">
        <v>316</v>
      </c>
      <c r="C13" s="228" t="s">
        <v>2340</v>
      </c>
      <c r="D13" s="214" t="s">
        <v>1551</v>
      </c>
      <c r="F13" s="228" t="str">
        <f t="shared" si="1"/>
        <v>北海道喜茂別町</v>
      </c>
      <c r="G13" s="228" t="s">
        <v>2999</v>
      </c>
      <c r="H13" s="228" t="s">
        <v>2438</v>
      </c>
      <c r="I13" s="228" t="s">
        <v>3164</v>
      </c>
      <c r="K13" s="228" t="str">
        <f t="shared" si="2"/>
        <v>北海道富良野市</v>
      </c>
      <c r="L13" s="228" t="s">
        <v>2794</v>
      </c>
      <c r="M13" s="228" t="s">
        <v>2438</v>
      </c>
      <c r="N13" s="228" t="s">
        <v>3163</v>
      </c>
      <c r="P13" s="228" t="str">
        <f t="shared" si="3"/>
        <v>宮崎県日南市</v>
      </c>
      <c r="Q13" s="228" t="s">
        <v>2794</v>
      </c>
      <c r="R13" s="228" t="s">
        <v>3156</v>
      </c>
      <c r="S13" s="228" t="s">
        <v>3162</v>
      </c>
    </row>
    <row r="14" spans="1:19">
      <c r="A14" s="228" t="str">
        <f t="shared" si="0"/>
        <v>東京都渋谷区</v>
      </c>
      <c r="B14" s="214" t="s">
        <v>316</v>
      </c>
      <c r="C14" s="228" t="s">
        <v>2340</v>
      </c>
      <c r="D14" s="214" t="s">
        <v>1505</v>
      </c>
      <c r="F14" s="228" t="str">
        <f t="shared" si="1"/>
        <v>北海道倶知安町</v>
      </c>
      <c r="G14" s="228" t="s">
        <v>2999</v>
      </c>
      <c r="H14" s="228" t="s">
        <v>2438</v>
      </c>
      <c r="I14" s="228" t="s">
        <v>3161</v>
      </c>
      <c r="K14" s="228" t="str">
        <f t="shared" si="2"/>
        <v>北海道当別町</v>
      </c>
      <c r="L14" s="228" t="s">
        <v>2794</v>
      </c>
      <c r="M14" s="228" t="s">
        <v>2438</v>
      </c>
      <c r="N14" s="228" t="s">
        <v>2940</v>
      </c>
      <c r="P14" s="228" t="str">
        <f t="shared" si="3"/>
        <v>宮崎県小林市</v>
      </c>
      <c r="Q14" s="228" t="s">
        <v>2794</v>
      </c>
      <c r="R14" s="228" t="s">
        <v>3156</v>
      </c>
      <c r="S14" s="228" t="s">
        <v>3160</v>
      </c>
    </row>
    <row r="15" spans="1:19">
      <c r="A15" s="228" t="str">
        <f t="shared" si="0"/>
        <v>東京都中野区</v>
      </c>
      <c r="B15" s="214" t="s">
        <v>316</v>
      </c>
      <c r="C15" s="228" t="s">
        <v>2340</v>
      </c>
      <c r="D15" s="214" t="s">
        <v>1458</v>
      </c>
      <c r="F15" s="228" t="str">
        <f t="shared" si="1"/>
        <v>北海道赤井川村</v>
      </c>
      <c r="G15" s="228" t="s">
        <v>2999</v>
      </c>
      <c r="H15" s="228" t="s">
        <v>2438</v>
      </c>
      <c r="I15" s="228" t="s">
        <v>3115</v>
      </c>
      <c r="K15" s="228" t="str">
        <f t="shared" si="2"/>
        <v>北海道新篠津村</v>
      </c>
      <c r="L15" s="228" t="s">
        <v>2794</v>
      </c>
      <c r="M15" s="228" t="s">
        <v>2438</v>
      </c>
      <c r="N15" s="228" t="s">
        <v>2937</v>
      </c>
      <c r="P15" s="228" t="str">
        <f t="shared" si="3"/>
        <v>宮崎県三股町</v>
      </c>
      <c r="Q15" s="228" t="s">
        <v>2794</v>
      </c>
      <c r="R15" s="228" t="s">
        <v>3156</v>
      </c>
      <c r="S15" s="228" t="s">
        <v>3159</v>
      </c>
    </row>
    <row r="16" spans="1:19">
      <c r="A16" s="228" t="str">
        <f t="shared" si="0"/>
        <v>東京都杉並区</v>
      </c>
      <c r="B16" s="214" t="s">
        <v>316</v>
      </c>
      <c r="C16" s="228" t="s">
        <v>2340</v>
      </c>
      <c r="D16" s="214" t="s">
        <v>1413</v>
      </c>
      <c r="F16" s="228" t="str">
        <f t="shared" si="1"/>
        <v>北海道上砂川町</v>
      </c>
      <c r="G16" s="228" t="s">
        <v>2999</v>
      </c>
      <c r="H16" s="228" t="s">
        <v>2438</v>
      </c>
      <c r="I16" s="228" t="s">
        <v>3158</v>
      </c>
      <c r="K16" s="228" t="str">
        <f t="shared" si="2"/>
        <v>北海道木古内町</v>
      </c>
      <c r="L16" s="228" t="s">
        <v>2794</v>
      </c>
      <c r="M16" s="228" t="s">
        <v>2438</v>
      </c>
      <c r="N16" s="228" t="s">
        <v>3157</v>
      </c>
      <c r="P16" s="228" t="str">
        <f t="shared" si="3"/>
        <v>宮崎県高原町</v>
      </c>
      <c r="Q16" s="228" t="s">
        <v>2794</v>
      </c>
      <c r="R16" s="228" t="s">
        <v>3156</v>
      </c>
      <c r="S16" s="228" t="s">
        <v>3155</v>
      </c>
    </row>
    <row r="17" spans="1:14">
      <c r="A17" s="228" t="str">
        <f t="shared" si="0"/>
        <v>東京都豊島区</v>
      </c>
      <c r="B17" s="214" t="s">
        <v>316</v>
      </c>
      <c r="C17" s="228" t="s">
        <v>2340</v>
      </c>
      <c r="D17" s="214" t="s">
        <v>1370</v>
      </c>
      <c r="F17" s="228" t="str">
        <f t="shared" si="1"/>
        <v>北海道妹背牛町</v>
      </c>
      <c r="G17" s="228" t="s">
        <v>2999</v>
      </c>
      <c r="H17" s="228" t="s">
        <v>2438</v>
      </c>
      <c r="I17" s="228" t="s">
        <v>3154</v>
      </c>
      <c r="K17" s="228" t="str">
        <f t="shared" si="2"/>
        <v>北海道八雲町</v>
      </c>
      <c r="L17" s="228" t="s">
        <v>2794</v>
      </c>
      <c r="M17" s="228" t="s">
        <v>2438</v>
      </c>
      <c r="N17" s="228" t="s">
        <v>2931</v>
      </c>
    </row>
    <row r="18" spans="1:14">
      <c r="A18" s="228" t="str">
        <f t="shared" si="0"/>
        <v>東京都北区</v>
      </c>
      <c r="B18" s="214" t="s">
        <v>316</v>
      </c>
      <c r="C18" s="228" t="s">
        <v>2340</v>
      </c>
      <c r="D18" s="214" t="s">
        <v>1324</v>
      </c>
      <c r="F18" s="228" t="str">
        <f t="shared" si="1"/>
        <v>北海道秩父別町</v>
      </c>
      <c r="G18" s="228" t="s">
        <v>2999</v>
      </c>
      <c r="H18" s="228" t="s">
        <v>2438</v>
      </c>
      <c r="I18" s="228" t="s">
        <v>3153</v>
      </c>
      <c r="K18" s="228" t="str">
        <f t="shared" si="2"/>
        <v>北海道長万部町</v>
      </c>
      <c r="L18" s="228" t="s">
        <v>2794</v>
      </c>
      <c r="M18" s="228" t="s">
        <v>2438</v>
      </c>
      <c r="N18" s="228" t="s">
        <v>2928</v>
      </c>
    </row>
    <row r="19" spans="1:14">
      <c r="A19" s="228" t="str">
        <f t="shared" si="0"/>
        <v>東京都荒川区</v>
      </c>
      <c r="B19" s="214" t="s">
        <v>316</v>
      </c>
      <c r="C19" s="228" t="s">
        <v>2340</v>
      </c>
      <c r="D19" s="214" t="s">
        <v>1282</v>
      </c>
      <c r="F19" s="228" t="str">
        <f t="shared" si="1"/>
        <v>北海道雨竜町</v>
      </c>
      <c r="G19" s="228" t="s">
        <v>2999</v>
      </c>
      <c r="H19" s="228" t="s">
        <v>2438</v>
      </c>
      <c r="I19" s="228" t="s">
        <v>3152</v>
      </c>
      <c r="K19" s="228" t="str">
        <f t="shared" si="2"/>
        <v>北海道厚沢部町</v>
      </c>
      <c r="L19" s="228" t="s">
        <v>2794</v>
      </c>
      <c r="M19" s="228" t="s">
        <v>2438</v>
      </c>
      <c r="N19" s="228" t="s">
        <v>3151</v>
      </c>
    </row>
    <row r="20" spans="1:14">
      <c r="A20" s="228" t="str">
        <f t="shared" si="0"/>
        <v>東京都板橋区</v>
      </c>
      <c r="B20" s="214" t="s">
        <v>316</v>
      </c>
      <c r="C20" s="228" t="s">
        <v>2340</v>
      </c>
      <c r="D20" s="214" t="s">
        <v>1240</v>
      </c>
      <c r="F20" s="228" t="str">
        <f t="shared" si="1"/>
        <v>北海道北竜町</v>
      </c>
      <c r="G20" s="228" t="s">
        <v>2999</v>
      </c>
      <c r="H20" s="228" t="s">
        <v>2438</v>
      </c>
      <c r="I20" s="228" t="s">
        <v>3150</v>
      </c>
      <c r="K20" s="228" t="str">
        <f t="shared" si="2"/>
        <v>北海道今金町</v>
      </c>
      <c r="L20" s="228" t="s">
        <v>2794</v>
      </c>
      <c r="M20" s="228" t="s">
        <v>2438</v>
      </c>
      <c r="N20" s="228" t="s">
        <v>3149</v>
      </c>
    </row>
    <row r="21" spans="1:14">
      <c r="A21" s="228" t="str">
        <f t="shared" si="0"/>
        <v>東京都練馬区</v>
      </c>
      <c r="B21" s="214" t="s">
        <v>316</v>
      </c>
      <c r="C21" s="228" t="s">
        <v>2340</v>
      </c>
      <c r="D21" s="214" t="s">
        <v>1198</v>
      </c>
      <c r="F21" s="228" t="str">
        <f t="shared" si="1"/>
        <v>北海道沼田町</v>
      </c>
      <c r="G21" s="228" t="s">
        <v>2999</v>
      </c>
      <c r="H21" s="228" t="s">
        <v>2438</v>
      </c>
      <c r="I21" s="228" t="s">
        <v>3148</v>
      </c>
      <c r="K21" s="228" t="str">
        <f t="shared" si="2"/>
        <v>北海道黒松内町</v>
      </c>
      <c r="L21" s="228" t="s">
        <v>2794</v>
      </c>
      <c r="M21" s="228" t="s">
        <v>2438</v>
      </c>
      <c r="N21" s="228" t="s">
        <v>3147</v>
      </c>
    </row>
    <row r="22" spans="1:14">
      <c r="A22" s="228" t="str">
        <f t="shared" si="0"/>
        <v>東京都足立区</v>
      </c>
      <c r="B22" s="214" t="s">
        <v>316</v>
      </c>
      <c r="C22" s="228" t="s">
        <v>2340</v>
      </c>
      <c r="D22" s="214" t="s">
        <v>1161</v>
      </c>
      <c r="F22" s="228" t="str">
        <f t="shared" si="1"/>
        <v>北海道幌加内町</v>
      </c>
      <c r="G22" s="228" t="s">
        <v>2999</v>
      </c>
      <c r="H22" s="228" t="s">
        <v>2438</v>
      </c>
      <c r="I22" s="228" t="s">
        <v>3146</v>
      </c>
      <c r="K22" s="228" t="str">
        <f t="shared" si="2"/>
        <v>北海道蘭越町</v>
      </c>
      <c r="L22" s="228" t="s">
        <v>2794</v>
      </c>
      <c r="M22" s="228" t="s">
        <v>2438</v>
      </c>
      <c r="N22" s="228" t="s">
        <v>3145</v>
      </c>
    </row>
    <row r="23" spans="1:14">
      <c r="A23" s="228" t="str">
        <f t="shared" si="0"/>
        <v>東京都葛飾区</v>
      </c>
      <c r="B23" s="214" t="s">
        <v>316</v>
      </c>
      <c r="C23" s="228" t="s">
        <v>2340</v>
      </c>
      <c r="D23" s="214" t="s">
        <v>1127</v>
      </c>
      <c r="F23" s="228" t="str">
        <f t="shared" si="1"/>
        <v>北海道音威子府村</v>
      </c>
      <c r="G23" s="228" t="s">
        <v>2999</v>
      </c>
      <c r="H23" s="228" t="s">
        <v>2438</v>
      </c>
      <c r="I23" s="228" t="s">
        <v>3144</v>
      </c>
      <c r="K23" s="228" t="str">
        <f t="shared" si="2"/>
        <v>北海道ニセコ町</v>
      </c>
      <c r="L23" s="228" t="s">
        <v>2794</v>
      </c>
      <c r="M23" s="228" t="s">
        <v>2438</v>
      </c>
      <c r="N23" s="228" t="s">
        <v>3143</v>
      </c>
    </row>
    <row r="24" spans="1:14">
      <c r="A24" s="228" t="str">
        <f t="shared" si="0"/>
        <v>東京都江戸川区</v>
      </c>
      <c r="B24" s="214" t="s">
        <v>316</v>
      </c>
      <c r="C24" s="228" t="s">
        <v>2340</v>
      </c>
      <c r="D24" s="214" t="s">
        <v>1093</v>
      </c>
      <c r="F24" s="228" t="str">
        <f t="shared" si="1"/>
        <v>北海道中川町</v>
      </c>
      <c r="G24" s="228" t="s">
        <v>2999</v>
      </c>
      <c r="H24" s="228" t="s">
        <v>2438</v>
      </c>
      <c r="I24" s="228" t="s">
        <v>3047</v>
      </c>
      <c r="K24" s="228" t="str">
        <f t="shared" si="2"/>
        <v>北海道真狩村</v>
      </c>
      <c r="L24" s="228" t="s">
        <v>2794</v>
      </c>
      <c r="M24" s="228" t="s">
        <v>2438</v>
      </c>
      <c r="N24" s="228" t="s">
        <v>2904</v>
      </c>
    </row>
    <row r="25" spans="1:14">
      <c r="A25" s="228" t="str">
        <f t="shared" si="0"/>
        <v>茨城県取手市</v>
      </c>
      <c r="B25" s="214" t="s">
        <v>314</v>
      </c>
      <c r="C25" s="228" t="s">
        <v>2409</v>
      </c>
      <c r="D25" s="229" t="s">
        <v>3142</v>
      </c>
      <c r="F25" s="228" t="str">
        <f t="shared" si="1"/>
        <v>北海道美深町</v>
      </c>
      <c r="G25" s="228" t="s">
        <v>2999</v>
      </c>
      <c r="H25" s="228" t="s">
        <v>2438</v>
      </c>
      <c r="I25" s="228" t="s">
        <v>3141</v>
      </c>
      <c r="K25" s="228" t="str">
        <f t="shared" si="2"/>
        <v>北海道留寿都村</v>
      </c>
      <c r="L25" s="228" t="s">
        <v>2794</v>
      </c>
      <c r="M25" s="228" t="s">
        <v>2438</v>
      </c>
      <c r="N25" s="228" t="s">
        <v>3140</v>
      </c>
    </row>
    <row r="26" spans="1:14">
      <c r="A26" s="228" t="str">
        <f t="shared" si="0"/>
        <v>茨城県つくば市</v>
      </c>
      <c r="B26" s="214" t="s">
        <v>314</v>
      </c>
      <c r="C26" s="228" t="s">
        <v>2409</v>
      </c>
      <c r="D26" s="229" t="s">
        <v>3139</v>
      </c>
      <c r="F26" s="228" t="str">
        <f t="shared" si="1"/>
        <v>北海道幌加内町</v>
      </c>
      <c r="G26" s="228" t="s">
        <v>2999</v>
      </c>
      <c r="H26" s="228" t="s">
        <v>2438</v>
      </c>
      <c r="I26" s="228" t="s">
        <v>3138</v>
      </c>
      <c r="K26" s="228" t="str">
        <f t="shared" si="2"/>
        <v>北海道喜茂別町</v>
      </c>
      <c r="L26" s="228" t="s">
        <v>2794</v>
      </c>
      <c r="M26" s="228" t="s">
        <v>2438</v>
      </c>
      <c r="N26" s="228" t="s">
        <v>3137</v>
      </c>
    </row>
    <row r="27" spans="1:14">
      <c r="A27" s="228" t="str">
        <f t="shared" si="0"/>
        <v>埼玉県和光市</v>
      </c>
      <c r="B27" s="214" t="s">
        <v>314</v>
      </c>
      <c r="C27" s="228" t="s">
        <v>2359</v>
      </c>
      <c r="D27" s="229" t="s">
        <v>3136</v>
      </c>
      <c r="F27" s="228" t="str">
        <f t="shared" si="1"/>
        <v>北海道下川町</v>
      </c>
      <c r="G27" s="228" t="s">
        <v>2999</v>
      </c>
      <c r="H27" s="228" t="s">
        <v>2438</v>
      </c>
      <c r="I27" s="228" t="s">
        <v>3063</v>
      </c>
      <c r="K27" s="228" t="str">
        <f t="shared" si="2"/>
        <v>北海道京極町</v>
      </c>
      <c r="L27" s="228" t="s">
        <v>2794</v>
      </c>
      <c r="M27" s="228" t="s">
        <v>2438</v>
      </c>
      <c r="N27" s="228" t="s">
        <v>2901</v>
      </c>
    </row>
    <row r="28" spans="1:14">
      <c r="A28" s="228" t="str">
        <f t="shared" si="0"/>
        <v>千葉県我孫子市</v>
      </c>
      <c r="B28" s="214" t="s">
        <v>314</v>
      </c>
      <c r="C28" s="228" t="s">
        <v>2345</v>
      </c>
      <c r="D28" s="229" t="s">
        <v>3135</v>
      </c>
      <c r="F28" s="228" t="str">
        <f t="shared" si="1"/>
        <v>北海道剣淵町</v>
      </c>
      <c r="G28" s="228" t="s">
        <v>2999</v>
      </c>
      <c r="H28" s="228" t="s">
        <v>2438</v>
      </c>
      <c r="I28" s="228" t="s">
        <v>3066</v>
      </c>
      <c r="K28" s="228" t="str">
        <f t="shared" si="2"/>
        <v>北海道倶知安町</v>
      </c>
      <c r="L28" s="228" t="s">
        <v>2794</v>
      </c>
      <c r="M28" s="228" t="s">
        <v>2438</v>
      </c>
      <c r="N28" s="228" t="s">
        <v>3134</v>
      </c>
    </row>
    <row r="29" spans="1:14">
      <c r="A29" s="228" t="str">
        <f t="shared" si="0"/>
        <v>千葉県袖ケ浦市</v>
      </c>
      <c r="B29" s="214" t="s">
        <v>314</v>
      </c>
      <c r="C29" s="228" t="s">
        <v>2345</v>
      </c>
      <c r="D29" s="230" t="s">
        <v>3133</v>
      </c>
      <c r="F29" s="228" t="str">
        <f t="shared" si="1"/>
        <v>北海道愛別町</v>
      </c>
      <c r="G29" s="228" t="s">
        <v>2999</v>
      </c>
      <c r="H29" s="228" t="s">
        <v>2438</v>
      </c>
      <c r="I29" s="228" t="s">
        <v>3084</v>
      </c>
      <c r="K29" s="228" t="str">
        <f t="shared" si="2"/>
        <v>北海道豊浦町</v>
      </c>
      <c r="L29" s="228" t="s">
        <v>2794</v>
      </c>
      <c r="M29" s="228" t="s">
        <v>2438</v>
      </c>
      <c r="N29" s="228" t="s">
        <v>3132</v>
      </c>
    </row>
    <row r="30" spans="1:14">
      <c r="A30" s="228" t="str">
        <f t="shared" si="0"/>
        <v>千葉県印西市</v>
      </c>
      <c r="B30" s="214" t="s">
        <v>314</v>
      </c>
      <c r="C30" s="228" t="s">
        <v>2345</v>
      </c>
      <c r="D30" s="229" t="s">
        <v>3131</v>
      </c>
      <c r="F30" s="228" t="str">
        <f t="shared" si="1"/>
        <v>北海道和寒町</v>
      </c>
      <c r="G30" s="228" t="s">
        <v>2999</v>
      </c>
      <c r="H30" s="228" t="s">
        <v>2438</v>
      </c>
      <c r="I30" s="228" t="s">
        <v>3070</v>
      </c>
      <c r="K30" s="228" t="str">
        <f t="shared" si="2"/>
        <v>北海道共和町</v>
      </c>
      <c r="L30" s="228" t="s">
        <v>2794</v>
      </c>
      <c r="M30" s="228" t="s">
        <v>2438</v>
      </c>
      <c r="N30" s="228" t="s">
        <v>2899</v>
      </c>
    </row>
    <row r="31" spans="1:14">
      <c r="A31" s="228" t="str">
        <f t="shared" si="0"/>
        <v>東京都調布市</v>
      </c>
      <c r="B31" s="214" t="s">
        <v>314</v>
      </c>
      <c r="C31" s="228" t="s">
        <v>2340</v>
      </c>
      <c r="D31" s="229" t="s">
        <v>3130</v>
      </c>
      <c r="F31" s="228" t="str">
        <f t="shared" si="1"/>
        <v>北海道当麻町</v>
      </c>
      <c r="G31" s="228" t="s">
        <v>2999</v>
      </c>
      <c r="H31" s="228" t="s">
        <v>2438</v>
      </c>
      <c r="I31" s="228" t="s">
        <v>3086</v>
      </c>
      <c r="K31" s="228" t="str">
        <f t="shared" si="2"/>
        <v>北海道岩内町</v>
      </c>
      <c r="L31" s="228" t="s">
        <v>2794</v>
      </c>
      <c r="M31" s="228" t="s">
        <v>2438</v>
      </c>
      <c r="N31" s="228" t="s">
        <v>2896</v>
      </c>
    </row>
    <row r="32" spans="1:14">
      <c r="A32" s="228" t="str">
        <f t="shared" si="0"/>
        <v>東京都町田市</v>
      </c>
      <c r="B32" s="214" t="s">
        <v>314</v>
      </c>
      <c r="C32" s="228" t="s">
        <v>2340</v>
      </c>
      <c r="D32" s="229" t="s">
        <v>3129</v>
      </c>
      <c r="F32" s="228" t="str">
        <f t="shared" si="1"/>
        <v>北海道鷹栖町</v>
      </c>
      <c r="G32" s="228" t="s">
        <v>2999</v>
      </c>
      <c r="H32" s="228" t="s">
        <v>2438</v>
      </c>
      <c r="I32" s="228" t="s">
        <v>3128</v>
      </c>
      <c r="K32" s="228" t="str">
        <f t="shared" si="2"/>
        <v>北海道神恵内村</v>
      </c>
      <c r="L32" s="228" t="s">
        <v>2794</v>
      </c>
      <c r="M32" s="228" t="s">
        <v>2438</v>
      </c>
      <c r="N32" s="228" t="s">
        <v>3127</v>
      </c>
    </row>
    <row r="33" spans="1:14">
      <c r="A33" s="228" t="str">
        <f t="shared" si="0"/>
        <v>東京都小平市</v>
      </c>
      <c r="B33" s="214" t="s">
        <v>314</v>
      </c>
      <c r="C33" s="228" t="s">
        <v>2340</v>
      </c>
      <c r="D33" s="229" t="s">
        <v>3126</v>
      </c>
      <c r="F33" s="228" t="str">
        <f t="shared" si="1"/>
        <v>北海道東神楽町</v>
      </c>
      <c r="G33" s="228" t="s">
        <v>2999</v>
      </c>
      <c r="H33" s="228" t="s">
        <v>2438</v>
      </c>
      <c r="I33" s="228" t="s">
        <v>3125</v>
      </c>
      <c r="K33" s="228" t="str">
        <f t="shared" si="2"/>
        <v>北海道積丹町</v>
      </c>
      <c r="L33" s="228" t="s">
        <v>2794</v>
      </c>
      <c r="M33" s="228" t="s">
        <v>2438</v>
      </c>
      <c r="N33" s="228" t="s">
        <v>3124</v>
      </c>
    </row>
    <row r="34" spans="1:14">
      <c r="A34" s="228" t="str">
        <f t="shared" si="0"/>
        <v>東京都日野市</v>
      </c>
      <c r="B34" s="214" t="s">
        <v>314</v>
      </c>
      <c r="C34" s="228" t="s">
        <v>2340</v>
      </c>
      <c r="D34" s="229" t="s">
        <v>3123</v>
      </c>
      <c r="F34" s="228" t="str">
        <f t="shared" si="1"/>
        <v>北海道比布町</v>
      </c>
      <c r="G34" s="228" t="s">
        <v>2999</v>
      </c>
      <c r="H34" s="228" t="s">
        <v>2438</v>
      </c>
      <c r="I34" s="228" t="s">
        <v>3122</v>
      </c>
      <c r="K34" s="228" t="str">
        <f t="shared" si="2"/>
        <v>北海道古平町</v>
      </c>
      <c r="L34" s="228" t="s">
        <v>2794</v>
      </c>
      <c r="M34" s="228" t="s">
        <v>2438</v>
      </c>
      <c r="N34" s="228" t="s">
        <v>3121</v>
      </c>
    </row>
    <row r="35" spans="1:14">
      <c r="A35" s="228" t="str">
        <f t="shared" si="0"/>
        <v>東京都国分寺市</v>
      </c>
      <c r="B35" s="214" t="s">
        <v>314</v>
      </c>
      <c r="C35" s="228" t="s">
        <v>2340</v>
      </c>
      <c r="D35" s="229" t="s">
        <v>3120</v>
      </c>
      <c r="F35" s="228" t="str">
        <f t="shared" si="1"/>
        <v>北海道上川町</v>
      </c>
      <c r="G35" s="228" t="s">
        <v>2999</v>
      </c>
      <c r="H35" s="228" t="s">
        <v>2438</v>
      </c>
      <c r="I35" s="228" t="s">
        <v>3119</v>
      </c>
      <c r="K35" s="228" t="str">
        <f t="shared" si="2"/>
        <v>北海道仁木町</v>
      </c>
      <c r="L35" s="228" t="s">
        <v>2794</v>
      </c>
      <c r="M35" s="228" t="s">
        <v>2438</v>
      </c>
      <c r="N35" s="228" t="s">
        <v>3118</v>
      </c>
    </row>
    <row r="36" spans="1:14">
      <c r="A36" s="228" t="str">
        <f t="shared" si="0"/>
        <v>東京都狛江市</v>
      </c>
      <c r="B36" s="214" t="s">
        <v>314</v>
      </c>
      <c r="C36" s="228" t="s">
        <v>2340</v>
      </c>
      <c r="D36" s="229" t="s">
        <v>3117</v>
      </c>
      <c r="F36" s="228" t="str">
        <f t="shared" si="1"/>
        <v>北海道東川町</v>
      </c>
      <c r="G36" s="228" t="s">
        <v>2999</v>
      </c>
      <c r="H36" s="228" t="s">
        <v>2438</v>
      </c>
      <c r="I36" s="228" t="s">
        <v>3116</v>
      </c>
      <c r="K36" s="228" t="str">
        <f t="shared" si="2"/>
        <v>北海道赤井川村</v>
      </c>
      <c r="L36" s="228" t="s">
        <v>2794</v>
      </c>
      <c r="M36" s="228" t="s">
        <v>2438</v>
      </c>
      <c r="N36" s="228" t="s">
        <v>3115</v>
      </c>
    </row>
    <row r="37" spans="1:14">
      <c r="A37" s="228" t="str">
        <f t="shared" si="0"/>
        <v>東京都清瀬市</v>
      </c>
      <c r="B37" s="214" t="s">
        <v>314</v>
      </c>
      <c r="C37" s="228" t="s">
        <v>2340</v>
      </c>
      <c r="D37" s="229" t="s">
        <v>3114</v>
      </c>
      <c r="F37" s="228" t="str">
        <f t="shared" si="1"/>
        <v>北海道美瑛町</v>
      </c>
      <c r="G37" s="228" t="s">
        <v>2999</v>
      </c>
      <c r="H37" s="228" t="s">
        <v>2438</v>
      </c>
      <c r="I37" s="228" t="s">
        <v>3073</v>
      </c>
      <c r="K37" s="228" t="str">
        <f t="shared" si="2"/>
        <v>北海道月形町</v>
      </c>
      <c r="L37" s="228" t="s">
        <v>2794</v>
      </c>
      <c r="M37" s="228" t="s">
        <v>2438</v>
      </c>
      <c r="N37" s="228" t="s">
        <v>3113</v>
      </c>
    </row>
    <row r="38" spans="1:14">
      <c r="A38" s="228" t="str">
        <f t="shared" si="0"/>
        <v>東京都多摩市</v>
      </c>
      <c r="B38" s="214" t="s">
        <v>314</v>
      </c>
      <c r="C38" s="228" t="s">
        <v>2340</v>
      </c>
      <c r="D38" s="229" t="s">
        <v>3112</v>
      </c>
      <c r="F38" s="228" t="str">
        <f t="shared" si="1"/>
        <v>北海道上富良野町</v>
      </c>
      <c r="G38" s="228" t="s">
        <v>2999</v>
      </c>
      <c r="H38" s="228" t="s">
        <v>2438</v>
      </c>
      <c r="I38" s="228" t="s">
        <v>3111</v>
      </c>
      <c r="K38" s="228" t="str">
        <f t="shared" si="2"/>
        <v>北海道羅臼町</v>
      </c>
      <c r="L38" s="228" t="s">
        <v>2794</v>
      </c>
      <c r="M38" s="228" t="s">
        <v>2438</v>
      </c>
      <c r="N38" s="228" t="s">
        <v>3110</v>
      </c>
    </row>
    <row r="39" spans="1:14">
      <c r="A39" s="228" t="str">
        <f t="shared" si="0"/>
        <v>東京都武蔵野市</v>
      </c>
      <c r="B39" s="214" t="s">
        <v>314</v>
      </c>
      <c r="C39" s="228" t="s">
        <v>2340</v>
      </c>
      <c r="D39" s="229" t="s">
        <v>3109</v>
      </c>
      <c r="F39" s="228" t="str">
        <f t="shared" si="1"/>
        <v>北海道中富良野町</v>
      </c>
      <c r="G39" s="228" t="s">
        <v>2999</v>
      </c>
      <c r="H39" s="228" t="s">
        <v>2438</v>
      </c>
      <c r="I39" s="228" t="s">
        <v>3108</v>
      </c>
      <c r="K39" s="228" t="str">
        <f t="shared" si="2"/>
        <v>北海道新十津川町</v>
      </c>
      <c r="L39" s="228" t="s">
        <v>2794</v>
      </c>
      <c r="M39" s="228" t="s">
        <v>2438</v>
      </c>
      <c r="N39" s="228" t="s">
        <v>3107</v>
      </c>
    </row>
    <row r="40" spans="1:14">
      <c r="A40" s="228" t="str">
        <f t="shared" si="0"/>
        <v>神奈川県横浜市</v>
      </c>
      <c r="B40" s="214" t="s">
        <v>314</v>
      </c>
      <c r="C40" s="228" t="s">
        <v>2337</v>
      </c>
      <c r="D40" s="229" t="s">
        <v>3106</v>
      </c>
      <c r="F40" s="228" t="str">
        <f t="shared" si="1"/>
        <v>北海道南富良野町</v>
      </c>
      <c r="G40" s="228" t="s">
        <v>2999</v>
      </c>
      <c r="H40" s="228" t="s">
        <v>2438</v>
      </c>
      <c r="I40" s="228" t="s">
        <v>3059</v>
      </c>
      <c r="K40" s="228" t="str">
        <f t="shared" si="2"/>
        <v>北海道妹背牛町</v>
      </c>
      <c r="L40" s="228" t="s">
        <v>2794</v>
      </c>
      <c r="M40" s="228" t="s">
        <v>2438</v>
      </c>
      <c r="N40" s="228" t="s">
        <v>3105</v>
      </c>
    </row>
    <row r="41" spans="1:14">
      <c r="A41" s="228" t="str">
        <f t="shared" si="0"/>
        <v>神奈川県川崎市</v>
      </c>
      <c r="B41" s="214" t="s">
        <v>314</v>
      </c>
      <c r="C41" s="228" t="s">
        <v>2337</v>
      </c>
      <c r="D41" s="229" t="s">
        <v>3104</v>
      </c>
      <c r="F41" s="228" t="str">
        <f t="shared" si="1"/>
        <v>北海道占冠村</v>
      </c>
      <c r="G41" s="228" t="s">
        <v>2999</v>
      </c>
      <c r="H41" s="228" t="s">
        <v>2438</v>
      </c>
      <c r="I41" s="228" t="s">
        <v>3056</v>
      </c>
      <c r="K41" s="228" t="str">
        <f t="shared" si="2"/>
        <v>北海道秩父別町</v>
      </c>
      <c r="L41" s="228" t="s">
        <v>2794</v>
      </c>
      <c r="M41" s="228" t="s">
        <v>2438</v>
      </c>
      <c r="N41" s="228" t="s">
        <v>3103</v>
      </c>
    </row>
    <row r="42" spans="1:14">
      <c r="A42" s="228" t="str">
        <f t="shared" si="0"/>
        <v>神奈川県厚木市</v>
      </c>
      <c r="B42" s="214" t="s">
        <v>314</v>
      </c>
      <c r="C42" s="228" t="s">
        <v>2337</v>
      </c>
      <c r="D42" s="229" t="s">
        <v>3102</v>
      </c>
      <c r="F42" s="228" t="str">
        <f t="shared" si="1"/>
        <v>北海道浜頓別町</v>
      </c>
      <c r="G42" s="228" t="s">
        <v>2999</v>
      </c>
      <c r="H42" s="228" t="s">
        <v>2438</v>
      </c>
      <c r="I42" s="228" t="s">
        <v>3101</v>
      </c>
      <c r="K42" s="228" t="str">
        <f t="shared" si="2"/>
        <v>北海道雨竜町</v>
      </c>
      <c r="L42" s="228" t="s">
        <v>2794</v>
      </c>
      <c r="M42" s="228" t="s">
        <v>2438</v>
      </c>
      <c r="N42" s="228" t="s">
        <v>3100</v>
      </c>
    </row>
    <row r="43" spans="1:14">
      <c r="A43" s="228" t="str">
        <f t="shared" si="0"/>
        <v>愛知県刈谷市</v>
      </c>
      <c r="B43" s="214" t="s">
        <v>314</v>
      </c>
      <c r="C43" s="228" t="s">
        <v>2217</v>
      </c>
      <c r="D43" s="229" t="s">
        <v>3099</v>
      </c>
      <c r="F43" s="228" t="str">
        <f t="shared" si="1"/>
        <v>北海道中頓別町</v>
      </c>
      <c r="G43" s="228" t="s">
        <v>2999</v>
      </c>
      <c r="H43" s="228" t="s">
        <v>2438</v>
      </c>
      <c r="I43" s="228" t="s">
        <v>3098</v>
      </c>
      <c r="K43" s="228" t="str">
        <f t="shared" si="2"/>
        <v>北海道北竜町</v>
      </c>
      <c r="L43" s="228" t="s">
        <v>2794</v>
      </c>
      <c r="M43" s="228" t="s">
        <v>2438</v>
      </c>
      <c r="N43" s="228" t="s">
        <v>3097</v>
      </c>
    </row>
    <row r="44" spans="1:14">
      <c r="A44" s="228" t="str">
        <f t="shared" si="0"/>
        <v>愛知県豊田市</v>
      </c>
      <c r="B44" s="214" t="s">
        <v>314</v>
      </c>
      <c r="C44" s="228" t="s">
        <v>2217</v>
      </c>
      <c r="D44" s="229" t="s">
        <v>3096</v>
      </c>
      <c r="F44" s="228" t="str">
        <f t="shared" si="1"/>
        <v>北海道幌延町</v>
      </c>
      <c r="G44" s="228" t="s">
        <v>2999</v>
      </c>
      <c r="H44" s="228" t="s">
        <v>2438</v>
      </c>
      <c r="I44" s="228" t="s">
        <v>3031</v>
      </c>
      <c r="K44" s="228" t="str">
        <f t="shared" si="2"/>
        <v>北海道沼田町</v>
      </c>
      <c r="L44" s="228" t="s">
        <v>2794</v>
      </c>
      <c r="M44" s="228" t="s">
        <v>2438</v>
      </c>
      <c r="N44" s="228" t="s">
        <v>3095</v>
      </c>
    </row>
    <row r="45" spans="1:14">
      <c r="A45" s="228" t="str">
        <f t="shared" si="0"/>
        <v>愛知県日進市</v>
      </c>
      <c r="B45" s="214" t="s">
        <v>314</v>
      </c>
      <c r="C45" s="228" t="s">
        <v>2217</v>
      </c>
      <c r="D45" s="229" t="s">
        <v>3094</v>
      </c>
      <c r="F45" s="228" t="str">
        <f t="shared" si="1"/>
        <v>北海道美幌町</v>
      </c>
      <c r="G45" s="228" t="s">
        <v>2999</v>
      </c>
      <c r="H45" s="228" t="s">
        <v>2438</v>
      </c>
      <c r="I45" s="228" t="s">
        <v>3093</v>
      </c>
      <c r="K45" s="228" t="str">
        <f t="shared" si="2"/>
        <v>北海道幌加内町</v>
      </c>
      <c r="L45" s="228" t="s">
        <v>2794</v>
      </c>
      <c r="M45" s="228" t="s">
        <v>2438</v>
      </c>
      <c r="N45" s="228" t="s">
        <v>3092</v>
      </c>
    </row>
    <row r="46" spans="1:14">
      <c r="A46" s="228" t="str">
        <f t="shared" si="0"/>
        <v>京都府長岡京市</v>
      </c>
      <c r="B46" s="214" t="s">
        <v>314</v>
      </c>
      <c r="C46" s="228" t="s">
        <v>2194</v>
      </c>
      <c r="D46" s="229" t="s">
        <v>3091</v>
      </c>
      <c r="F46" s="228" t="str">
        <f t="shared" si="1"/>
        <v>北海道津別町</v>
      </c>
      <c r="G46" s="228" t="s">
        <v>2999</v>
      </c>
      <c r="H46" s="228" t="s">
        <v>2438</v>
      </c>
      <c r="I46" s="228" t="s">
        <v>3090</v>
      </c>
      <c r="K46" s="228" t="str">
        <f t="shared" si="2"/>
        <v>北海道鷹栖町</v>
      </c>
      <c r="L46" s="228" t="s">
        <v>2794</v>
      </c>
      <c r="M46" s="228" t="s">
        <v>2438</v>
      </c>
      <c r="N46" s="228" t="s">
        <v>3089</v>
      </c>
    </row>
    <row r="47" spans="1:14">
      <c r="A47" s="228" t="str">
        <f t="shared" si="0"/>
        <v>大阪府大阪市</v>
      </c>
      <c r="B47" s="214" t="s">
        <v>314</v>
      </c>
      <c r="C47" s="228" t="s">
        <v>2503</v>
      </c>
      <c r="D47" s="229" t="s">
        <v>3088</v>
      </c>
      <c r="F47" s="228" t="str">
        <f t="shared" si="1"/>
        <v>北海道大空町</v>
      </c>
      <c r="G47" s="228" t="s">
        <v>2999</v>
      </c>
      <c r="H47" s="228" t="s">
        <v>2438</v>
      </c>
      <c r="I47" s="228" t="s">
        <v>3087</v>
      </c>
      <c r="K47" s="228" t="str">
        <f t="shared" si="2"/>
        <v>北海道当麻町</v>
      </c>
      <c r="L47" s="228" t="s">
        <v>2794</v>
      </c>
      <c r="M47" s="228" t="s">
        <v>2438</v>
      </c>
      <c r="N47" s="228" t="s">
        <v>3086</v>
      </c>
    </row>
    <row r="48" spans="1:14">
      <c r="A48" s="228" t="str">
        <f t="shared" si="0"/>
        <v>大阪府守口市</v>
      </c>
      <c r="B48" s="214" t="s">
        <v>314</v>
      </c>
      <c r="C48" s="228" t="s">
        <v>2503</v>
      </c>
      <c r="D48" s="229" t="s">
        <v>3085</v>
      </c>
      <c r="F48" s="228" t="str">
        <f t="shared" si="1"/>
        <v>北海道清里町</v>
      </c>
      <c r="G48" s="228" t="s">
        <v>2999</v>
      </c>
      <c r="H48" s="228" t="s">
        <v>2438</v>
      </c>
      <c r="I48" s="228" t="s">
        <v>3017</v>
      </c>
      <c r="K48" s="228" t="str">
        <f t="shared" si="2"/>
        <v>北海道愛別町</v>
      </c>
      <c r="L48" s="228" t="s">
        <v>2794</v>
      </c>
      <c r="M48" s="228" t="s">
        <v>2438</v>
      </c>
      <c r="N48" s="228" t="s">
        <v>3084</v>
      </c>
    </row>
    <row r="49" spans="1:14">
      <c r="A49" s="228" t="str">
        <f t="shared" si="0"/>
        <v>茨城県守谷市</v>
      </c>
      <c r="B49" s="214" t="s">
        <v>3083</v>
      </c>
      <c r="C49" s="228" t="s">
        <v>2409</v>
      </c>
      <c r="D49" s="229" t="s">
        <v>3082</v>
      </c>
      <c r="F49" s="228" t="str">
        <f t="shared" si="1"/>
        <v>北海道小清水町</v>
      </c>
      <c r="G49" s="228" t="s">
        <v>2999</v>
      </c>
      <c r="H49" s="228" t="s">
        <v>2438</v>
      </c>
      <c r="I49" s="228" t="s">
        <v>3081</v>
      </c>
      <c r="K49" s="228" t="str">
        <f t="shared" si="2"/>
        <v>北海道上川町</v>
      </c>
      <c r="L49" s="228" t="s">
        <v>2794</v>
      </c>
      <c r="M49" s="228" t="s">
        <v>2438</v>
      </c>
      <c r="N49" s="228" t="s">
        <v>3080</v>
      </c>
    </row>
    <row r="50" spans="1:14">
      <c r="A50" s="228" t="str">
        <f t="shared" si="0"/>
        <v>埼玉県さいたま市</v>
      </c>
      <c r="B50" s="214" t="s">
        <v>3076</v>
      </c>
      <c r="C50" s="228" t="s">
        <v>2359</v>
      </c>
      <c r="D50" s="229" t="s">
        <v>3079</v>
      </c>
      <c r="F50" s="228" t="str">
        <f t="shared" si="1"/>
        <v>北海道訓子府町</v>
      </c>
      <c r="G50" s="228" t="s">
        <v>2999</v>
      </c>
      <c r="H50" s="228" t="s">
        <v>2438</v>
      </c>
      <c r="I50" s="228" t="s">
        <v>3078</v>
      </c>
      <c r="K50" s="228" t="str">
        <f t="shared" si="2"/>
        <v>北海道東川町</v>
      </c>
      <c r="L50" s="228" t="s">
        <v>2794</v>
      </c>
      <c r="M50" s="228" t="s">
        <v>2438</v>
      </c>
      <c r="N50" s="228" t="s">
        <v>3077</v>
      </c>
    </row>
    <row r="51" spans="1:14">
      <c r="A51" s="228" t="str">
        <f t="shared" si="0"/>
        <v>埼玉県蕨市</v>
      </c>
      <c r="B51" s="214" t="s">
        <v>3076</v>
      </c>
      <c r="C51" s="228" t="s">
        <v>2359</v>
      </c>
      <c r="D51" s="229" t="s">
        <v>3075</v>
      </c>
      <c r="F51" s="228" t="str">
        <f t="shared" si="1"/>
        <v>北海道置戸町</v>
      </c>
      <c r="G51" s="228" t="s">
        <v>2999</v>
      </c>
      <c r="H51" s="228" t="s">
        <v>2438</v>
      </c>
      <c r="I51" s="228" t="s">
        <v>3074</v>
      </c>
      <c r="K51" s="228" t="str">
        <f t="shared" si="2"/>
        <v>北海道美瑛町</v>
      </c>
      <c r="L51" s="228" t="s">
        <v>2794</v>
      </c>
      <c r="M51" s="228" t="s">
        <v>2438</v>
      </c>
      <c r="N51" s="228" t="s">
        <v>3073</v>
      </c>
    </row>
    <row r="52" spans="1:14">
      <c r="A52" s="228" t="str">
        <f t="shared" si="0"/>
        <v>埼玉県志木市</v>
      </c>
      <c r="B52" s="214" t="s">
        <v>3040</v>
      </c>
      <c r="C52" s="228" t="s">
        <v>2359</v>
      </c>
      <c r="D52" s="229" t="s">
        <v>3072</v>
      </c>
      <c r="F52" s="228" t="str">
        <f t="shared" si="1"/>
        <v>北海道佐呂間町</v>
      </c>
      <c r="G52" s="228" t="s">
        <v>2999</v>
      </c>
      <c r="H52" s="228" t="s">
        <v>2438</v>
      </c>
      <c r="I52" s="228" t="s">
        <v>3071</v>
      </c>
      <c r="K52" s="228" t="str">
        <f t="shared" si="2"/>
        <v>北海道和寒町</v>
      </c>
      <c r="L52" s="228" t="s">
        <v>2794</v>
      </c>
      <c r="M52" s="228" t="s">
        <v>2438</v>
      </c>
      <c r="N52" s="228" t="s">
        <v>3070</v>
      </c>
    </row>
    <row r="53" spans="1:14">
      <c r="A53" s="228" t="str">
        <f t="shared" si="0"/>
        <v>千葉県千葉市</v>
      </c>
      <c r="B53" s="214" t="s">
        <v>3069</v>
      </c>
      <c r="C53" s="228" t="s">
        <v>2345</v>
      </c>
      <c r="D53" s="229" t="s">
        <v>3068</v>
      </c>
      <c r="F53" s="228" t="str">
        <f t="shared" si="1"/>
        <v>北海道遠軽町</v>
      </c>
      <c r="G53" s="228" t="s">
        <v>2999</v>
      </c>
      <c r="H53" s="228" t="s">
        <v>2438</v>
      </c>
      <c r="I53" s="228" t="s">
        <v>3067</v>
      </c>
      <c r="K53" s="228" t="str">
        <f t="shared" si="2"/>
        <v>北海道剣淵町</v>
      </c>
      <c r="L53" s="228" t="s">
        <v>2794</v>
      </c>
      <c r="M53" s="228" t="s">
        <v>2438</v>
      </c>
      <c r="N53" s="228" t="s">
        <v>3066</v>
      </c>
    </row>
    <row r="54" spans="1:14">
      <c r="A54" s="228" t="str">
        <f t="shared" si="0"/>
        <v>千葉県成田市</v>
      </c>
      <c r="B54" s="214" t="s">
        <v>3044</v>
      </c>
      <c r="C54" s="228" t="s">
        <v>2345</v>
      </c>
      <c r="D54" s="229" t="s">
        <v>3065</v>
      </c>
      <c r="F54" s="228" t="str">
        <f t="shared" si="1"/>
        <v>北海道湧別町</v>
      </c>
      <c r="G54" s="228" t="s">
        <v>2999</v>
      </c>
      <c r="H54" s="228" t="s">
        <v>2438</v>
      </c>
      <c r="I54" s="228" t="s">
        <v>3064</v>
      </c>
      <c r="K54" s="228" t="str">
        <f t="shared" si="2"/>
        <v>北海道下川町</v>
      </c>
      <c r="L54" s="228" t="s">
        <v>2794</v>
      </c>
      <c r="M54" s="228" t="s">
        <v>2438</v>
      </c>
      <c r="N54" s="228" t="s">
        <v>3063</v>
      </c>
    </row>
    <row r="55" spans="1:14">
      <c r="A55" s="228" t="str">
        <f t="shared" si="0"/>
        <v>千葉県習志野市</v>
      </c>
      <c r="B55" s="214" t="s">
        <v>3042</v>
      </c>
      <c r="C55" s="228" t="s">
        <v>2345</v>
      </c>
      <c r="D55" s="229" t="s">
        <v>3062</v>
      </c>
      <c r="F55" s="228" t="str">
        <f t="shared" si="1"/>
        <v>北海道滝上町</v>
      </c>
      <c r="G55" s="228" t="s">
        <v>2999</v>
      </c>
      <c r="H55" s="228" t="s">
        <v>2438</v>
      </c>
      <c r="I55" s="228" t="s">
        <v>3061</v>
      </c>
      <c r="K55" s="228" t="str">
        <f t="shared" si="2"/>
        <v>北海道新得町</v>
      </c>
      <c r="L55" s="228" t="s">
        <v>2794</v>
      </c>
      <c r="M55" s="228" t="s">
        <v>2438</v>
      </c>
      <c r="N55" s="228" t="s">
        <v>2798</v>
      </c>
    </row>
    <row r="56" spans="1:14">
      <c r="A56" s="228" t="str">
        <f t="shared" si="0"/>
        <v>東京都八王子市</v>
      </c>
      <c r="B56" s="214" t="s">
        <v>3042</v>
      </c>
      <c r="C56" s="228" t="s">
        <v>2340</v>
      </c>
      <c r="D56" s="229" t="s">
        <v>3060</v>
      </c>
      <c r="F56" s="228" t="str">
        <f t="shared" si="1"/>
        <v>北海道興部町</v>
      </c>
      <c r="G56" s="228" t="s">
        <v>2999</v>
      </c>
      <c r="H56" s="228" t="s">
        <v>2438</v>
      </c>
      <c r="I56" s="228" t="s">
        <v>3011</v>
      </c>
      <c r="K56" s="228" t="str">
        <f t="shared" si="2"/>
        <v>北海道南富良野町</v>
      </c>
      <c r="L56" s="228" t="s">
        <v>2794</v>
      </c>
      <c r="M56" s="228" t="s">
        <v>2438</v>
      </c>
      <c r="N56" s="228" t="s">
        <v>3059</v>
      </c>
    </row>
    <row r="57" spans="1:14">
      <c r="A57" s="228" t="str">
        <f t="shared" si="0"/>
        <v>東京都青梅市</v>
      </c>
      <c r="B57" s="214" t="s">
        <v>3040</v>
      </c>
      <c r="C57" s="228" t="s">
        <v>2340</v>
      </c>
      <c r="D57" s="229" t="s">
        <v>3058</v>
      </c>
      <c r="F57" s="228" t="str">
        <f t="shared" si="1"/>
        <v>北海道西興部村</v>
      </c>
      <c r="G57" s="228" t="s">
        <v>2999</v>
      </c>
      <c r="H57" s="228" t="s">
        <v>2438</v>
      </c>
      <c r="I57" s="228" t="s">
        <v>3057</v>
      </c>
      <c r="K57" s="228" t="str">
        <f t="shared" si="2"/>
        <v>北海道占冠村</v>
      </c>
      <c r="L57" s="228" t="s">
        <v>2794</v>
      </c>
      <c r="M57" s="228" t="s">
        <v>2438</v>
      </c>
      <c r="N57" s="228" t="s">
        <v>3056</v>
      </c>
    </row>
    <row r="58" spans="1:14">
      <c r="A58" s="228" t="str">
        <f t="shared" si="0"/>
        <v>東京都府中市</v>
      </c>
      <c r="B58" s="214" t="s">
        <v>3006</v>
      </c>
      <c r="C58" s="228" t="s">
        <v>2340</v>
      </c>
      <c r="D58" s="229" t="s">
        <v>3055</v>
      </c>
      <c r="F58" s="228" t="str">
        <f t="shared" si="1"/>
        <v>北海道厚真町</v>
      </c>
      <c r="G58" s="228" t="s">
        <v>2999</v>
      </c>
      <c r="H58" s="228" t="s">
        <v>2438</v>
      </c>
      <c r="I58" s="228" t="s">
        <v>3054</v>
      </c>
      <c r="K58" s="228" t="str">
        <f t="shared" si="2"/>
        <v>北海道美深町</v>
      </c>
      <c r="L58" s="228" t="s">
        <v>2794</v>
      </c>
      <c r="M58" s="228" t="s">
        <v>2438</v>
      </c>
      <c r="N58" s="228" t="s">
        <v>3053</v>
      </c>
    </row>
    <row r="59" spans="1:14">
      <c r="A59" s="228" t="str">
        <f t="shared" si="0"/>
        <v>東京都昭島市</v>
      </c>
      <c r="B59" s="214" t="s">
        <v>3040</v>
      </c>
      <c r="C59" s="228" t="s">
        <v>2340</v>
      </c>
      <c r="D59" s="229" t="s">
        <v>3052</v>
      </c>
      <c r="F59" s="228" t="str">
        <f t="shared" si="1"/>
        <v>北海道安平町</v>
      </c>
      <c r="G59" s="228" t="s">
        <v>2999</v>
      </c>
      <c r="H59" s="228" t="s">
        <v>2438</v>
      </c>
      <c r="I59" s="228" t="s">
        <v>3051</v>
      </c>
      <c r="K59" s="228" t="str">
        <f t="shared" si="2"/>
        <v>北海道音威子府村</v>
      </c>
      <c r="L59" s="228" t="s">
        <v>2794</v>
      </c>
      <c r="M59" s="228" t="s">
        <v>2438</v>
      </c>
      <c r="N59" s="228" t="s">
        <v>3050</v>
      </c>
    </row>
    <row r="60" spans="1:14">
      <c r="A60" s="228" t="str">
        <f t="shared" si="0"/>
        <v>東京都小金井市</v>
      </c>
      <c r="B60" s="214" t="s">
        <v>3040</v>
      </c>
      <c r="C60" s="228" t="s">
        <v>2340</v>
      </c>
      <c r="D60" s="229" t="s">
        <v>3049</v>
      </c>
      <c r="F60" s="228" t="str">
        <f t="shared" si="1"/>
        <v>北海道平取町</v>
      </c>
      <c r="G60" s="228" t="s">
        <v>2999</v>
      </c>
      <c r="H60" s="228" t="s">
        <v>2438</v>
      </c>
      <c r="I60" s="228" t="s">
        <v>3048</v>
      </c>
      <c r="K60" s="228" t="str">
        <f t="shared" si="2"/>
        <v>北海道中川町</v>
      </c>
      <c r="L60" s="228" t="s">
        <v>2794</v>
      </c>
      <c r="M60" s="228" t="s">
        <v>2438</v>
      </c>
      <c r="N60" s="228" t="s">
        <v>3047</v>
      </c>
    </row>
    <row r="61" spans="1:14">
      <c r="A61" s="228" t="str">
        <f t="shared" si="0"/>
        <v>東京都東村山市</v>
      </c>
      <c r="B61" s="214" t="s">
        <v>3040</v>
      </c>
      <c r="C61" s="228" t="s">
        <v>2340</v>
      </c>
      <c r="D61" s="229" t="s">
        <v>3046</v>
      </c>
      <c r="F61" s="228" t="str">
        <f t="shared" si="1"/>
        <v>北海道音更町</v>
      </c>
      <c r="G61" s="228" t="s">
        <v>2999</v>
      </c>
      <c r="H61" s="228" t="s">
        <v>2438</v>
      </c>
      <c r="I61" s="228" t="s">
        <v>3045</v>
      </c>
      <c r="K61" s="228" t="str">
        <f t="shared" si="2"/>
        <v>北海道増毛町</v>
      </c>
      <c r="L61" s="228" t="s">
        <v>2794</v>
      </c>
      <c r="M61" s="228" t="s">
        <v>2438</v>
      </c>
      <c r="N61" s="228" t="s">
        <v>2842</v>
      </c>
    </row>
    <row r="62" spans="1:14">
      <c r="A62" s="228" t="str">
        <f t="shared" si="0"/>
        <v>東京都国立市</v>
      </c>
      <c r="B62" s="214" t="s">
        <v>3044</v>
      </c>
      <c r="C62" s="228" t="s">
        <v>2340</v>
      </c>
      <c r="D62" s="229" t="s">
        <v>3043</v>
      </c>
      <c r="F62" s="228" t="str">
        <f t="shared" si="1"/>
        <v>北海道士幌町</v>
      </c>
      <c r="G62" s="228" t="s">
        <v>2999</v>
      </c>
      <c r="H62" s="228" t="s">
        <v>2438</v>
      </c>
      <c r="I62" s="228" t="s">
        <v>395</v>
      </c>
      <c r="K62" s="228" t="str">
        <f t="shared" si="2"/>
        <v>北海道小平町</v>
      </c>
      <c r="L62" s="228" t="s">
        <v>2794</v>
      </c>
      <c r="M62" s="228" t="s">
        <v>2438</v>
      </c>
      <c r="N62" s="228" t="s">
        <v>2844</v>
      </c>
    </row>
    <row r="63" spans="1:14">
      <c r="A63" s="228" t="str">
        <f t="shared" si="0"/>
        <v>東京都福生市</v>
      </c>
      <c r="B63" s="214" t="s">
        <v>3042</v>
      </c>
      <c r="C63" s="228" t="s">
        <v>2340</v>
      </c>
      <c r="D63" s="229" t="s">
        <v>3041</v>
      </c>
      <c r="F63" s="228" t="str">
        <f t="shared" si="1"/>
        <v>北海道上士幌町</v>
      </c>
      <c r="G63" s="228" t="s">
        <v>2999</v>
      </c>
      <c r="H63" s="228" t="s">
        <v>2438</v>
      </c>
      <c r="I63" s="228" t="s">
        <v>394</v>
      </c>
      <c r="K63" s="228" t="str">
        <f t="shared" si="2"/>
        <v>北海道苫前町</v>
      </c>
      <c r="L63" s="228" t="s">
        <v>2794</v>
      </c>
      <c r="M63" s="228" t="s">
        <v>2438</v>
      </c>
      <c r="N63" s="228" t="s">
        <v>2846</v>
      </c>
    </row>
    <row r="64" spans="1:14">
      <c r="A64" s="228" t="str">
        <f t="shared" si="0"/>
        <v>東京都稲城市</v>
      </c>
      <c r="B64" s="214" t="s">
        <v>3040</v>
      </c>
      <c r="C64" s="228" t="s">
        <v>2340</v>
      </c>
      <c r="D64" s="229" t="s">
        <v>3039</v>
      </c>
      <c r="F64" s="228" t="str">
        <f t="shared" si="1"/>
        <v>北海道鹿追町</v>
      </c>
      <c r="G64" s="228" t="s">
        <v>2999</v>
      </c>
      <c r="H64" s="228" t="s">
        <v>2438</v>
      </c>
      <c r="I64" s="228" t="s">
        <v>393</v>
      </c>
      <c r="K64" s="228" t="str">
        <f t="shared" si="2"/>
        <v>北海道羽幌町</v>
      </c>
      <c r="L64" s="228" t="s">
        <v>2794</v>
      </c>
      <c r="M64" s="228" t="s">
        <v>2438</v>
      </c>
      <c r="N64" s="228" t="s">
        <v>2848</v>
      </c>
    </row>
    <row r="65" spans="1:14">
      <c r="A65" s="228" t="str">
        <f t="shared" si="0"/>
        <v>東京都西東京市</v>
      </c>
      <c r="B65" s="214" t="s">
        <v>3035</v>
      </c>
      <c r="C65" s="228" t="s">
        <v>2340</v>
      </c>
      <c r="D65" s="229" t="s">
        <v>3038</v>
      </c>
      <c r="F65" s="228" t="str">
        <f t="shared" si="1"/>
        <v>北海道清水町</v>
      </c>
      <c r="G65" s="228" t="s">
        <v>2999</v>
      </c>
      <c r="H65" s="228" t="s">
        <v>2438</v>
      </c>
      <c r="I65" s="228" t="s">
        <v>2234</v>
      </c>
      <c r="K65" s="228" t="str">
        <f t="shared" si="2"/>
        <v>北海道初山別村</v>
      </c>
      <c r="L65" s="228" t="s">
        <v>2794</v>
      </c>
      <c r="M65" s="228" t="s">
        <v>2438</v>
      </c>
      <c r="N65" s="228" t="s">
        <v>3037</v>
      </c>
    </row>
    <row r="66" spans="1:14">
      <c r="A66" s="228" t="str">
        <f t="shared" ref="A66:A129" si="4">CONCATENATE(C66,D66)</f>
        <v>神奈川県鎌倉市</v>
      </c>
      <c r="B66" s="214" t="s">
        <v>3006</v>
      </c>
      <c r="C66" s="228" t="s">
        <v>2337</v>
      </c>
      <c r="D66" s="229" t="s">
        <v>3036</v>
      </c>
      <c r="F66" s="228" t="str">
        <f t="shared" ref="F66:F129" si="5">CONCATENATE(H66,I66)</f>
        <v>北海道芽室町</v>
      </c>
      <c r="G66" s="228" t="s">
        <v>2999</v>
      </c>
      <c r="H66" s="228" t="s">
        <v>2438</v>
      </c>
      <c r="I66" s="228" t="s">
        <v>390</v>
      </c>
      <c r="K66" s="228" t="str">
        <f t="shared" ref="K66:K129" si="6">CONCATENATE(M66,N66)</f>
        <v>北海道遠別町</v>
      </c>
      <c r="L66" s="228" t="s">
        <v>2794</v>
      </c>
      <c r="M66" s="228" t="s">
        <v>2438</v>
      </c>
      <c r="N66" s="228" t="s">
        <v>2854</v>
      </c>
    </row>
    <row r="67" spans="1:14">
      <c r="A67" s="228" t="str">
        <f t="shared" si="4"/>
        <v>神奈川県逗子市</v>
      </c>
      <c r="B67" s="214" t="s">
        <v>3035</v>
      </c>
      <c r="C67" s="228" t="s">
        <v>2337</v>
      </c>
      <c r="D67" s="229" t="s">
        <v>3034</v>
      </c>
      <c r="F67" s="228" t="str">
        <f t="shared" si="5"/>
        <v>北海道中札内村</v>
      </c>
      <c r="G67" s="228" t="s">
        <v>2999</v>
      </c>
      <c r="H67" s="228" t="s">
        <v>2438</v>
      </c>
      <c r="I67" s="228" t="s">
        <v>389</v>
      </c>
      <c r="K67" s="228" t="str">
        <f t="shared" si="6"/>
        <v>北海道天塩町</v>
      </c>
      <c r="L67" s="228" t="s">
        <v>2794</v>
      </c>
      <c r="M67" s="228" t="s">
        <v>2438</v>
      </c>
      <c r="N67" s="228" t="s">
        <v>3033</v>
      </c>
    </row>
    <row r="68" spans="1:14">
      <c r="A68" s="228" t="str">
        <f t="shared" si="4"/>
        <v>静岡県裾野市</v>
      </c>
      <c r="B68" s="214" t="s">
        <v>3006</v>
      </c>
      <c r="C68" s="228" t="s">
        <v>2230</v>
      </c>
      <c r="D68" s="229" t="s">
        <v>3032</v>
      </c>
      <c r="F68" s="228" t="str">
        <f t="shared" si="5"/>
        <v>北海道更別村</v>
      </c>
      <c r="G68" s="228" t="s">
        <v>2999</v>
      </c>
      <c r="H68" s="228" t="s">
        <v>2438</v>
      </c>
      <c r="I68" s="228" t="s">
        <v>388</v>
      </c>
      <c r="K68" s="228" t="str">
        <f t="shared" si="6"/>
        <v>北海道幌延町</v>
      </c>
      <c r="L68" s="228" t="s">
        <v>2794</v>
      </c>
      <c r="M68" s="228" t="s">
        <v>2438</v>
      </c>
      <c r="N68" s="228" t="s">
        <v>3031</v>
      </c>
    </row>
    <row r="69" spans="1:14">
      <c r="A69" s="228" t="str">
        <f t="shared" si="4"/>
        <v>愛知県名古屋市</v>
      </c>
      <c r="B69" s="214" t="s">
        <v>3006</v>
      </c>
      <c r="C69" s="228" t="s">
        <v>2217</v>
      </c>
      <c r="D69" s="229" t="s">
        <v>3030</v>
      </c>
      <c r="F69" s="228" t="str">
        <f t="shared" si="5"/>
        <v>北海道大樹町</v>
      </c>
      <c r="G69" s="228" t="s">
        <v>2999</v>
      </c>
      <c r="H69" s="228" t="s">
        <v>2438</v>
      </c>
      <c r="I69" s="228" t="s">
        <v>3029</v>
      </c>
      <c r="K69" s="228" t="str">
        <f t="shared" si="6"/>
        <v>北海道豊富町</v>
      </c>
      <c r="L69" s="228" t="s">
        <v>2794</v>
      </c>
      <c r="M69" s="228" t="s">
        <v>2438</v>
      </c>
      <c r="N69" s="228" t="s">
        <v>2833</v>
      </c>
    </row>
    <row r="70" spans="1:14">
      <c r="A70" s="228" t="str">
        <f t="shared" si="4"/>
        <v>愛知県豊明市</v>
      </c>
      <c r="B70" s="214" t="s">
        <v>3010</v>
      </c>
      <c r="C70" s="228" t="s">
        <v>2217</v>
      </c>
      <c r="D70" s="229" t="s">
        <v>3028</v>
      </c>
      <c r="F70" s="228" t="str">
        <f t="shared" si="5"/>
        <v>北海道幕別町</v>
      </c>
      <c r="G70" s="228" t="s">
        <v>2999</v>
      </c>
      <c r="H70" s="228" t="s">
        <v>2438</v>
      </c>
      <c r="I70" s="228" t="s">
        <v>385</v>
      </c>
      <c r="K70" s="228" t="str">
        <f t="shared" si="6"/>
        <v>北海道猿払村</v>
      </c>
      <c r="L70" s="228" t="s">
        <v>2794</v>
      </c>
      <c r="M70" s="228" t="s">
        <v>2438</v>
      </c>
      <c r="N70" s="228" t="s">
        <v>2839</v>
      </c>
    </row>
    <row r="71" spans="1:14">
      <c r="A71" s="228" t="str">
        <f t="shared" si="4"/>
        <v>大阪府池田市</v>
      </c>
      <c r="B71" s="214" t="s">
        <v>3006</v>
      </c>
      <c r="C71" s="228" t="s">
        <v>2503</v>
      </c>
      <c r="D71" s="229" t="s">
        <v>3027</v>
      </c>
      <c r="F71" s="228" t="str">
        <f t="shared" si="5"/>
        <v>北海道池田町</v>
      </c>
      <c r="G71" s="228" t="s">
        <v>2999</v>
      </c>
      <c r="H71" s="228" t="s">
        <v>2438</v>
      </c>
      <c r="I71" s="228" t="s">
        <v>384</v>
      </c>
      <c r="K71" s="228" t="str">
        <f t="shared" si="6"/>
        <v>北海道浜頓別町</v>
      </c>
      <c r="L71" s="228" t="s">
        <v>2794</v>
      </c>
      <c r="M71" s="228" t="s">
        <v>2438</v>
      </c>
      <c r="N71" s="228" t="s">
        <v>3026</v>
      </c>
    </row>
    <row r="72" spans="1:14">
      <c r="A72" s="228" t="str">
        <f t="shared" si="4"/>
        <v>大阪府高槻市</v>
      </c>
      <c r="B72" s="214" t="s">
        <v>3006</v>
      </c>
      <c r="C72" s="228" t="s">
        <v>2503</v>
      </c>
      <c r="D72" s="229" t="s">
        <v>3025</v>
      </c>
      <c r="F72" s="228" t="str">
        <f t="shared" si="5"/>
        <v>北海道豊頃町</v>
      </c>
      <c r="G72" s="228" t="s">
        <v>2999</v>
      </c>
      <c r="H72" s="228" t="s">
        <v>2438</v>
      </c>
      <c r="I72" s="228" t="s">
        <v>383</v>
      </c>
      <c r="K72" s="228" t="str">
        <f t="shared" si="6"/>
        <v>北海道中頓別町</v>
      </c>
      <c r="L72" s="228" t="s">
        <v>2794</v>
      </c>
      <c r="M72" s="228" t="s">
        <v>2438</v>
      </c>
      <c r="N72" s="228" t="s">
        <v>3024</v>
      </c>
    </row>
    <row r="73" spans="1:14">
      <c r="A73" s="228" t="str">
        <f t="shared" si="4"/>
        <v>大阪府大東市</v>
      </c>
      <c r="B73" s="214" t="s">
        <v>3010</v>
      </c>
      <c r="C73" s="228" t="s">
        <v>2503</v>
      </c>
      <c r="D73" s="229" t="s">
        <v>3023</v>
      </c>
      <c r="F73" s="228" t="str">
        <f t="shared" si="5"/>
        <v>北海道本別町</v>
      </c>
      <c r="G73" s="228" t="s">
        <v>2999</v>
      </c>
      <c r="H73" s="228" t="s">
        <v>2438</v>
      </c>
      <c r="I73" s="228" t="s">
        <v>382</v>
      </c>
      <c r="K73" s="228" t="str">
        <f t="shared" si="6"/>
        <v>北海道枝幸町</v>
      </c>
      <c r="L73" s="228" t="s">
        <v>2794</v>
      </c>
      <c r="M73" s="228" t="s">
        <v>2438</v>
      </c>
      <c r="N73" s="228" t="s">
        <v>2836</v>
      </c>
    </row>
    <row r="74" spans="1:14">
      <c r="A74" s="228" t="str">
        <f t="shared" si="4"/>
        <v>大阪府門真市</v>
      </c>
      <c r="B74" s="214" t="s">
        <v>3010</v>
      </c>
      <c r="C74" s="228" t="s">
        <v>2503</v>
      </c>
      <c r="D74" s="229" t="s">
        <v>3022</v>
      </c>
      <c r="F74" s="228" t="str">
        <f t="shared" si="5"/>
        <v>北海道足寄町</v>
      </c>
      <c r="G74" s="228" t="s">
        <v>2999</v>
      </c>
      <c r="H74" s="228" t="s">
        <v>2438</v>
      </c>
      <c r="I74" s="228" t="s">
        <v>3021</v>
      </c>
      <c r="K74" s="228" t="str">
        <f t="shared" si="6"/>
        <v>北海道津別町</v>
      </c>
      <c r="L74" s="228" t="s">
        <v>2794</v>
      </c>
      <c r="M74" s="228" t="s">
        <v>2438</v>
      </c>
      <c r="N74" s="228" t="s">
        <v>3020</v>
      </c>
    </row>
    <row r="75" spans="1:14">
      <c r="A75" s="228" t="str">
        <f t="shared" si="4"/>
        <v>大阪府高石市</v>
      </c>
      <c r="B75" s="214" t="s">
        <v>3010</v>
      </c>
      <c r="C75" s="228" t="s">
        <v>2503</v>
      </c>
      <c r="D75" s="229" t="s">
        <v>3019</v>
      </c>
      <c r="F75" s="228" t="str">
        <f t="shared" si="5"/>
        <v>北海道陸別町</v>
      </c>
      <c r="G75" s="228" t="s">
        <v>2999</v>
      </c>
      <c r="H75" s="228" t="s">
        <v>2438</v>
      </c>
      <c r="I75" s="228" t="s">
        <v>3018</v>
      </c>
      <c r="K75" s="228" t="str">
        <f t="shared" si="6"/>
        <v>北海道清里町</v>
      </c>
      <c r="L75" s="228" t="s">
        <v>2794</v>
      </c>
      <c r="M75" s="228" t="s">
        <v>2438</v>
      </c>
      <c r="N75" s="228" t="s">
        <v>3017</v>
      </c>
    </row>
    <row r="76" spans="1:14">
      <c r="A76" s="228" t="str">
        <f t="shared" si="4"/>
        <v>大阪府大阪狭山市</v>
      </c>
      <c r="B76" s="214" t="s">
        <v>3006</v>
      </c>
      <c r="C76" s="228" t="s">
        <v>2503</v>
      </c>
      <c r="D76" s="229" t="s">
        <v>3016</v>
      </c>
      <c r="F76" s="228" t="str">
        <f t="shared" si="5"/>
        <v>北海道浦幌町</v>
      </c>
      <c r="G76" s="228" t="s">
        <v>2999</v>
      </c>
      <c r="H76" s="228" t="s">
        <v>2438</v>
      </c>
      <c r="I76" s="228" t="s">
        <v>3015</v>
      </c>
      <c r="K76" s="228" t="str">
        <f t="shared" si="6"/>
        <v>北海道滝上町</v>
      </c>
      <c r="L76" s="228" t="s">
        <v>2794</v>
      </c>
      <c r="M76" s="228" t="s">
        <v>2438</v>
      </c>
      <c r="N76" s="228" t="s">
        <v>3014</v>
      </c>
    </row>
    <row r="77" spans="1:14">
      <c r="A77" s="228" t="str">
        <f t="shared" si="4"/>
        <v>兵庫県西宮市</v>
      </c>
      <c r="B77" s="214" t="s">
        <v>3010</v>
      </c>
      <c r="C77" s="228" t="s">
        <v>2185</v>
      </c>
      <c r="D77" s="229" t="s">
        <v>3013</v>
      </c>
      <c r="F77" s="228" t="str">
        <f t="shared" si="5"/>
        <v>北海道標茶町</v>
      </c>
      <c r="G77" s="228" t="s">
        <v>2999</v>
      </c>
      <c r="H77" s="228" t="s">
        <v>2438</v>
      </c>
      <c r="I77" s="228" t="s">
        <v>3012</v>
      </c>
      <c r="K77" s="228" t="str">
        <f t="shared" si="6"/>
        <v>北海道興部町</v>
      </c>
      <c r="L77" s="228" t="s">
        <v>2794</v>
      </c>
      <c r="M77" s="228" t="s">
        <v>2438</v>
      </c>
      <c r="N77" s="228" t="s">
        <v>3011</v>
      </c>
    </row>
    <row r="78" spans="1:14">
      <c r="A78" s="228" t="str">
        <f t="shared" si="4"/>
        <v>兵庫県芦屋市</v>
      </c>
      <c r="B78" s="214" t="s">
        <v>3010</v>
      </c>
      <c r="C78" s="228" t="s">
        <v>2185</v>
      </c>
      <c r="D78" s="229" t="s">
        <v>3009</v>
      </c>
      <c r="F78" s="228" t="str">
        <f t="shared" si="5"/>
        <v>北海道弟子屈町</v>
      </c>
      <c r="G78" s="228" t="s">
        <v>2999</v>
      </c>
      <c r="H78" s="228" t="s">
        <v>2438</v>
      </c>
      <c r="I78" s="228" t="s">
        <v>3008</v>
      </c>
      <c r="K78" s="228" t="str">
        <f t="shared" si="6"/>
        <v>北海道西興部村</v>
      </c>
      <c r="L78" s="228" t="s">
        <v>2794</v>
      </c>
      <c r="M78" s="228" t="s">
        <v>2438</v>
      </c>
      <c r="N78" s="228" t="s">
        <v>3007</v>
      </c>
    </row>
    <row r="79" spans="1:14">
      <c r="A79" s="228" t="str">
        <f t="shared" si="4"/>
        <v>兵庫県宝塚市</v>
      </c>
      <c r="B79" s="214" t="s">
        <v>3006</v>
      </c>
      <c r="C79" s="228" t="s">
        <v>2185</v>
      </c>
      <c r="D79" s="229" t="s">
        <v>3005</v>
      </c>
      <c r="F79" s="228" t="str">
        <f t="shared" si="5"/>
        <v>北海道鶴居村</v>
      </c>
      <c r="G79" s="228" t="s">
        <v>2999</v>
      </c>
      <c r="H79" s="228" t="s">
        <v>2438</v>
      </c>
      <c r="I79" s="228" t="s">
        <v>3004</v>
      </c>
      <c r="K79" s="228" t="str">
        <f t="shared" si="6"/>
        <v>北海道雄武町</v>
      </c>
      <c r="L79" s="228" t="s">
        <v>2794</v>
      </c>
      <c r="M79" s="228" t="s">
        <v>2438</v>
      </c>
      <c r="N79" s="228" t="s">
        <v>2822</v>
      </c>
    </row>
    <row r="80" spans="1:14">
      <c r="A80" s="228" t="str">
        <f t="shared" si="4"/>
        <v>茨城県牛久市</v>
      </c>
      <c r="B80" s="214" t="s">
        <v>301</v>
      </c>
      <c r="C80" s="228" t="s">
        <v>2409</v>
      </c>
      <c r="D80" s="229" t="s">
        <v>3003</v>
      </c>
      <c r="F80" s="228" t="str">
        <f t="shared" si="5"/>
        <v>北海道別海町</v>
      </c>
      <c r="G80" s="228" t="s">
        <v>2999</v>
      </c>
      <c r="H80" s="228" t="s">
        <v>2438</v>
      </c>
      <c r="I80" s="228" t="s">
        <v>3002</v>
      </c>
      <c r="K80" s="228" t="str">
        <f t="shared" si="6"/>
        <v>北海道中標津町</v>
      </c>
      <c r="L80" s="228" t="s">
        <v>2794</v>
      </c>
      <c r="M80" s="228" t="s">
        <v>2438</v>
      </c>
      <c r="N80" s="228" t="s">
        <v>3001</v>
      </c>
    </row>
    <row r="81" spans="1:14">
      <c r="A81" s="228" t="str">
        <f t="shared" si="4"/>
        <v>埼玉県東松山市</v>
      </c>
      <c r="B81" s="214" t="s">
        <v>2995</v>
      </c>
      <c r="C81" s="228" t="s">
        <v>2359</v>
      </c>
      <c r="D81" s="229" t="s">
        <v>3000</v>
      </c>
      <c r="F81" s="228" t="str">
        <f t="shared" si="5"/>
        <v>北海道中標津町</v>
      </c>
      <c r="G81" s="228" t="s">
        <v>2999</v>
      </c>
      <c r="H81" s="228" t="s">
        <v>2438</v>
      </c>
      <c r="I81" s="228" t="s">
        <v>2998</v>
      </c>
      <c r="K81" s="228" t="str">
        <f t="shared" si="6"/>
        <v>北海道標津町</v>
      </c>
      <c r="L81" s="228" t="s">
        <v>2794</v>
      </c>
      <c r="M81" s="228" t="s">
        <v>2438</v>
      </c>
      <c r="N81" s="228" t="s">
        <v>2781</v>
      </c>
    </row>
    <row r="82" spans="1:14">
      <c r="A82" s="228" t="str">
        <f t="shared" si="4"/>
        <v>埼玉県狭山市</v>
      </c>
      <c r="B82" s="214" t="s">
        <v>301</v>
      </c>
      <c r="C82" s="228" t="s">
        <v>2359</v>
      </c>
      <c r="D82" s="229" t="s">
        <v>2997</v>
      </c>
      <c r="F82" s="228" t="str">
        <f t="shared" si="5"/>
        <v>北海道札幌市</v>
      </c>
      <c r="G82" s="229" t="s">
        <v>2778</v>
      </c>
      <c r="H82" s="228" t="s">
        <v>2438</v>
      </c>
      <c r="I82" s="229" t="s">
        <v>2437</v>
      </c>
      <c r="K82" s="228" t="str">
        <f t="shared" si="6"/>
        <v>青森県青森市</v>
      </c>
      <c r="L82" s="228" t="s">
        <v>2794</v>
      </c>
      <c r="M82" s="228" t="s">
        <v>2673</v>
      </c>
      <c r="N82" s="228" t="s">
        <v>2996</v>
      </c>
    </row>
    <row r="83" spans="1:14">
      <c r="A83" s="228" t="str">
        <f t="shared" si="4"/>
        <v>埼玉県朝霞市</v>
      </c>
      <c r="B83" s="214" t="s">
        <v>2995</v>
      </c>
      <c r="C83" s="228" t="s">
        <v>2359</v>
      </c>
      <c r="D83" s="229" t="s">
        <v>2994</v>
      </c>
      <c r="F83" s="228" t="str">
        <f t="shared" si="5"/>
        <v>北海道小樽市</v>
      </c>
      <c r="G83" s="229" t="s">
        <v>2778</v>
      </c>
      <c r="H83" s="228" t="s">
        <v>2438</v>
      </c>
      <c r="I83" s="228" t="s">
        <v>2993</v>
      </c>
      <c r="K83" s="228" t="str">
        <f t="shared" si="6"/>
        <v>青森県黒石市</v>
      </c>
      <c r="L83" s="228" t="s">
        <v>2794</v>
      </c>
      <c r="M83" s="228" t="s">
        <v>2673</v>
      </c>
      <c r="N83" s="228" t="s">
        <v>2992</v>
      </c>
    </row>
    <row r="84" spans="1:14">
      <c r="A84" s="228" t="str">
        <f t="shared" si="4"/>
        <v>埼玉県ふじみ野市</v>
      </c>
      <c r="B84" s="214" t="s">
        <v>2991</v>
      </c>
      <c r="C84" s="228" t="s">
        <v>2359</v>
      </c>
      <c r="D84" s="229" t="s">
        <v>2990</v>
      </c>
      <c r="F84" s="228" t="str">
        <f t="shared" si="5"/>
        <v>北海道釧路市</v>
      </c>
      <c r="G84" s="229" t="s">
        <v>2778</v>
      </c>
      <c r="H84" s="228" t="s">
        <v>2438</v>
      </c>
      <c r="I84" s="228" t="s">
        <v>2989</v>
      </c>
      <c r="K84" s="228" t="str">
        <f t="shared" si="6"/>
        <v>青森県平内町</v>
      </c>
      <c r="L84" s="228" t="s">
        <v>2794</v>
      </c>
      <c r="M84" s="228" t="s">
        <v>2673</v>
      </c>
      <c r="N84" s="228" t="s">
        <v>2988</v>
      </c>
    </row>
    <row r="85" spans="1:14">
      <c r="A85" s="228" t="str">
        <f t="shared" si="4"/>
        <v>千葉県船橋市</v>
      </c>
      <c r="B85" s="214" t="s">
        <v>301</v>
      </c>
      <c r="C85" s="228" t="s">
        <v>2345</v>
      </c>
      <c r="D85" s="229" t="s">
        <v>2987</v>
      </c>
      <c r="F85" s="228" t="str">
        <f t="shared" si="5"/>
        <v>北海道岩見沢市</v>
      </c>
      <c r="G85" s="229" t="s">
        <v>2778</v>
      </c>
      <c r="H85" s="228" t="s">
        <v>2438</v>
      </c>
      <c r="I85" s="228" t="s">
        <v>2791</v>
      </c>
      <c r="K85" s="228" t="str">
        <f t="shared" si="6"/>
        <v>青森県今別町</v>
      </c>
      <c r="L85" s="228" t="s">
        <v>2794</v>
      </c>
      <c r="M85" s="228" t="s">
        <v>2673</v>
      </c>
      <c r="N85" s="228" t="s">
        <v>2986</v>
      </c>
    </row>
    <row r="86" spans="1:14">
      <c r="A86" s="228" t="str">
        <f t="shared" si="4"/>
        <v>千葉県浦安市</v>
      </c>
      <c r="B86" s="214" t="s">
        <v>2985</v>
      </c>
      <c r="C86" s="228" t="s">
        <v>2345</v>
      </c>
      <c r="D86" s="229" t="s">
        <v>2984</v>
      </c>
      <c r="F86" s="228" t="str">
        <f t="shared" si="5"/>
        <v>北海道網走市</v>
      </c>
      <c r="G86" s="229" t="s">
        <v>2778</v>
      </c>
      <c r="H86" s="228" t="s">
        <v>2438</v>
      </c>
      <c r="I86" s="228" t="s">
        <v>2983</v>
      </c>
      <c r="K86" s="228" t="str">
        <f t="shared" si="6"/>
        <v>青森県蓬田村</v>
      </c>
      <c r="L86" s="228" t="s">
        <v>2794</v>
      </c>
      <c r="M86" s="228" t="s">
        <v>2673</v>
      </c>
      <c r="N86" s="228" t="s">
        <v>2982</v>
      </c>
    </row>
    <row r="87" spans="1:14">
      <c r="A87" s="228" t="str">
        <f t="shared" si="4"/>
        <v>東京都立川市</v>
      </c>
      <c r="B87" s="214" t="s">
        <v>301</v>
      </c>
      <c r="C87" s="228" t="s">
        <v>2340</v>
      </c>
      <c r="D87" s="229" t="s">
        <v>2981</v>
      </c>
      <c r="F87" s="228" t="str">
        <f t="shared" si="5"/>
        <v>北海道留萌市</v>
      </c>
      <c r="G87" s="229" t="s">
        <v>2778</v>
      </c>
      <c r="H87" s="228" t="s">
        <v>2438</v>
      </c>
      <c r="I87" s="228" t="s">
        <v>2980</v>
      </c>
      <c r="K87" s="228" t="str">
        <f t="shared" si="6"/>
        <v>青森県鰺ヶ沢町</v>
      </c>
      <c r="L87" s="228" t="s">
        <v>2794</v>
      </c>
      <c r="M87" s="228" t="s">
        <v>2673</v>
      </c>
      <c r="N87" s="231" t="s">
        <v>1424</v>
      </c>
    </row>
    <row r="88" spans="1:14">
      <c r="A88" s="228" t="str">
        <f t="shared" si="4"/>
        <v>東京都東久留米市</v>
      </c>
      <c r="B88" s="214" t="s">
        <v>301</v>
      </c>
      <c r="C88" s="228" t="s">
        <v>2340</v>
      </c>
      <c r="D88" s="229" t="s">
        <v>2979</v>
      </c>
      <c r="F88" s="228" t="str">
        <f t="shared" si="5"/>
        <v>北海道稚内市</v>
      </c>
      <c r="G88" s="229" t="s">
        <v>2778</v>
      </c>
      <c r="H88" s="228" t="s">
        <v>2438</v>
      </c>
      <c r="I88" s="228" t="s">
        <v>2978</v>
      </c>
      <c r="K88" s="228" t="str">
        <f t="shared" si="6"/>
        <v>青森県西目屋村</v>
      </c>
      <c r="L88" s="228" t="s">
        <v>2794</v>
      </c>
      <c r="M88" s="228" t="s">
        <v>2673</v>
      </c>
      <c r="N88" s="228" t="s">
        <v>2977</v>
      </c>
    </row>
    <row r="89" spans="1:14">
      <c r="A89" s="228" t="str">
        <f t="shared" si="4"/>
        <v>東京都東大和市</v>
      </c>
      <c r="B89" s="214" t="s">
        <v>301</v>
      </c>
      <c r="C89" s="228" t="s">
        <v>2340</v>
      </c>
      <c r="D89" s="229" t="s">
        <v>2976</v>
      </c>
      <c r="F89" s="228" t="str">
        <f t="shared" si="5"/>
        <v>北海道美唄市</v>
      </c>
      <c r="G89" s="229" t="s">
        <v>2778</v>
      </c>
      <c r="H89" s="228" t="s">
        <v>2438</v>
      </c>
      <c r="I89" s="228" t="s">
        <v>2975</v>
      </c>
      <c r="K89" s="228" t="str">
        <f t="shared" si="6"/>
        <v>青森県野辺地町</v>
      </c>
      <c r="L89" s="228" t="s">
        <v>2794</v>
      </c>
      <c r="M89" s="228" t="s">
        <v>2673</v>
      </c>
      <c r="N89" s="228" t="s">
        <v>2974</v>
      </c>
    </row>
    <row r="90" spans="1:14">
      <c r="A90" s="228" t="str">
        <f t="shared" si="4"/>
        <v>神奈川県相模原市</v>
      </c>
      <c r="B90" s="214" t="s">
        <v>301</v>
      </c>
      <c r="C90" s="228" t="s">
        <v>2337</v>
      </c>
      <c r="D90" s="229" t="s">
        <v>2973</v>
      </c>
      <c r="F90" s="228" t="str">
        <f t="shared" si="5"/>
        <v>北海道芦別市</v>
      </c>
      <c r="G90" s="229" t="s">
        <v>2778</v>
      </c>
      <c r="H90" s="228" t="s">
        <v>2438</v>
      </c>
      <c r="I90" s="228" t="s">
        <v>2972</v>
      </c>
      <c r="K90" s="228" t="str">
        <f t="shared" si="6"/>
        <v>岩手県西和賀町</v>
      </c>
      <c r="L90" s="228" t="s">
        <v>2794</v>
      </c>
      <c r="M90" s="228" t="s">
        <v>2629</v>
      </c>
      <c r="N90" s="228" t="s">
        <v>2971</v>
      </c>
    </row>
    <row r="91" spans="1:14">
      <c r="A91" s="228" t="str">
        <f t="shared" si="4"/>
        <v>神奈川県藤沢市</v>
      </c>
      <c r="B91" s="214" t="s">
        <v>301</v>
      </c>
      <c r="C91" s="228" t="s">
        <v>2337</v>
      </c>
      <c r="D91" s="229" t="s">
        <v>2970</v>
      </c>
      <c r="F91" s="228" t="str">
        <f t="shared" si="5"/>
        <v>北海道江別市</v>
      </c>
      <c r="G91" s="229" t="s">
        <v>2778</v>
      </c>
      <c r="H91" s="228" t="s">
        <v>2438</v>
      </c>
      <c r="I91" s="228" t="s">
        <v>2969</v>
      </c>
      <c r="K91" s="228" t="str">
        <f t="shared" si="6"/>
        <v>秋田県湯沢市</v>
      </c>
      <c r="L91" s="228" t="s">
        <v>2794</v>
      </c>
      <c r="M91" s="228" t="s">
        <v>2579</v>
      </c>
      <c r="N91" s="228" t="s">
        <v>2605</v>
      </c>
    </row>
    <row r="92" spans="1:14">
      <c r="A92" s="228" t="str">
        <f t="shared" si="4"/>
        <v>神奈川県海老名市</v>
      </c>
      <c r="B92" s="214" t="s">
        <v>301</v>
      </c>
      <c r="C92" s="228" t="s">
        <v>2337</v>
      </c>
      <c r="D92" s="229" t="s">
        <v>2968</v>
      </c>
      <c r="F92" s="228" t="str">
        <f t="shared" si="5"/>
        <v>北海道紋別市</v>
      </c>
      <c r="G92" s="229" t="s">
        <v>2778</v>
      </c>
      <c r="H92" s="228" t="s">
        <v>2438</v>
      </c>
      <c r="I92" s="228" t="s">
        <v>2967</v>
      </c>
      <c r="K92" s="228" t="str">
        <f t="shared" si="6"/>
        <v>秋田県上小阿仁村</v>
      </c>
      <c r="L92" s="228" t="s">
        <v>2794</v>
      </c>
      <c r="M92" s="228" t="s">
        <v>2579</v>
      </c>
      <c r="N92" s="228" t="s">
        <v>2966</v>
      </c>
    </row>
    <row r="93" spans="1:14">
      <c r="A93" s="228" t="str">
        <f t="shared" si="4"/>
        <v>神奈川県座間市</v>
      </c>
      <c r="B93" s="214" t="s">
        <v>301</v>
      </c>
      <c r="C93" s="228" t="s">
        <v>2337</v>
      </c>
      <c r="D93" s="229" t="s">
        <v>2965</v>
      </c>
      <c r="F93" s="228" t="str">
        <f t="shared" si="5"/>
        <v>北海道三笠市</v>
      </c>
      <c r="G93" s="229" t="s">
        <v>2778</v>
      </c>
      <c r="H93" s="228" t="s">
        <v>2438</v>
      </c>
      <c r="I93" s="228" t="s">
        <v>2964</v>
      </c>
      <c r="K93" s="228" t="str">
        <f t="shared" si="6"/>
        <v>秋田県藤里町</v>
      </c>
      <c r="L93" s="228" t="s">
        <v>2794</v>
      </c>
      <c r="M93" s="228" t="s">
        <v>2579</v>
      </c>
      <c r="N93" s="228" t="s">
        <v>2963</v>
      </c>
    </row>
    <row r="94" spans="1:14">
      <c r="A94" s="228" t="str">
        <f t="shared" si="4"/>
        <v>神奈川県愛川町</v>
      </c>
      <c r="B94" s="214" t="s">
        <v>2953</v>
      </c>
      <c r="C94" s="228" t="s">
        <v>2337</v>
      </c>
      <c r="D94" s="229" t="s">
        <v>2962</v>
      </c>
      <c r="F94" s="228" t="str">
        <f t="shared" si="5"/>
        <v>北海道根室市</v>
      </c>
      <c r="G94" s="229" t="s">
        <v>2778</v>
      </c>
      <c r="H94" s="228" t="s">
        <v>2438</v>
      </c>
      <c r="I94" s="228" t="s">
        <v>2961</v>
      </c>
      <c r="K94" s="228" t="str">
        <f t="shared" si="6"/>
        <v>秋田県羽後町</v>
      </c>
      <c r="L94" s="228" t="s">
        <v>2794</v>
      </c>
      <c r="M94" s="228" t="s">
        <v>2579</v>
      </c>
      <c r="N94" s="228" t="s">
        <v>2960</v>
      </c>
    </row>
    <row r="95" spans="1:14">
      <c r="A95" s="228" t="str">
        <f t="shared" si="4"/>
        <v>三重県鈴鹿市</v>
      </c>
      <c r="B95" s="214" t="s">
        <v>2953</v>
      </c>
      <c r="C95" s="228" t="s">
        <v>2208</v>
      </c>
      <c r="D95" s="229" t="s">
        <v>2959</v>
      </c>
      <c r="F95" s="228" t="str">
        <f t="shared" si="5"/>
        <v>北海道千歳市</v>
      </c>
      <c r="G95" s="229" t="s">
        <v>2778</v>
      </c>
      <c r="H95" s="228" t="s">
        <v>2438</v>
      </c>
      <c r="I95" s="228" t="s">
        <v>2958</v>
      </c>
      <c r="K95" s="228" t="str">
        <f t="shared" si="6"/>
        <v>秋田県東成瀬村</v>
      </c>
      <c r="L95" s="228" t="s">
        <v>2794</v>
      </c>
      <c r="M95" s="228" t="s">
        <v>2579</v>
      </c>
      <c r="N95" s="228" t="s">
        <v>2957</v>
      </c>
    </row>
    <row r="96" spans="1:14">
      <c r="A96" s="228" t="str">
        <f t="shared" si="4"/>
        <v>京都府京田辺市</v>
      </c>
      <c r="B96" s="214" t="s">
        <v>2953</v>
      </c>
      <c r="C96" s="228" t="s">
        <v>2194</v>
      </c>
      <c r="D96" s="229" t="s">
        <v>2956</v>
      </c>
      <c r="F96" s="228" t="str">
        <f t="shared" si="5"/>
        <v>北海道滝川市</v>
      </c>
      <c r="G96" s="229" t="s">
        <v>2778</v>
      </c>
      <c r="H96" s="228" t="s">
        <v>2438</v>
      </c>
      <c r="I96" s="228" t="s">
        <v>2955</v>
      </c>
      <c r="K96" s="228" t="str">
        <f t="shared" si="6"/>
        <v>山形県米沢市</v>
      </c>
      <c r="L96" s="228" t="s">
        <v>2794</v>
      </c>
      <c r="M96" s="228" t="s">
        <v>2529</v>
      </c>
      <c r="N96" s="228" t="s">
        <v>2954</v>
      </c>
    </row>
    <row r="97" spans="1:14">
      <c r="A97" s="228" t="str">
        <f t="shared" si="4"/>
        <v>大阪府豊中市</v>
      </c>
      <c r="B97" s="214" t="s">
        <v>2953</v>
      </c>
      <c r="C97" s="228" t="s">
        <v>2503</v>
      </c>
      <c r="D97" s="229" t="s">
        <v>2952</v>
      </c>
      <c r="F97" s="228" t="str">
        <f t="shared" si="5"/>
        <v>北海道砂川市</v>
      </c>
      <c r="G97" s="229" t="s">
        <v>2778</v>
      </c>
      <c r="H97" s="228" t="s">
        <v>2438</v>
      </c>
      <c r="I97" s="228" t="s">
        <v>2951</v>
      </c>
      <c r="K97" s="228" t="str">
        <f t="shared" si="6"/>
        <v>山形県新庄市</v>
      </c>
      <c r="L97" s="228" t="s">
        <v>2794</v>
      </c>
      <c r="M97" s="228" t="s">
        <v>2529</v>
      </c>
      <c r="N97" s="228" t="s">
        <v>2950</v>
      </c>
    </row>
    <row r="98" spans="1:14">
      <c r="A98" s="228" t="str">
        <f t="shared" si="4"/>
        <v>大阪府吹田市</v>
      </c>
      <c r="B98" s="214" t="s">
        <v>2943</v>
      </c>
      <c r="C98" s="228" t="s">
        <v>2503</v>
      </c>
      <c r="D98" s="229" t="s">
        <v>2949</v>
      </c>
      <c r="F98" s="228" t="str">
        <f t="shared" si="5"/>
        <v>北海道恵庭市</v>
      </c>
      <c r="G98" s="229" t="s">
        <v>2778</v>
      </c>
      <c r="H98" s="228" t="s">
        <v>2438</v>
      </c>
      <c r="I98" s="228" t="s">
        <v>2948</v>
      </c>
      <c r="K98" s="228" t="str">
        <f t="shared" si="6"/>
        <v>山形県上山市</v>
      </c>
      <c r="L98" s="228" t="s">
        <v>2794</v>
      </c>
      <c r="M98" s="228" t="s">
        <v>2529</v>
      </c>
      <c r="N98" s="228" t="s">
        <v>2569</v>
      </c>
    </row>
    <row r="99" spans="1:14">
      <c r="A99" s="228" t="str">
        <f t="shared" si="4"/>
        <v>大阪府寝屋川市</v>
      </c>
      <c r="B99" s="214" t="s">
        <v>2947</v>
      </c>
      <c r="C99" s="228" t="s">
        <v>2503</v>
      </c>
      <c r="D99" s="229" t="s">
        <v>2946</v>
      </c>
      <c r="F99" s="228" t="str">
        <f t="shared" si="5"/>
        <v>北海道伊達市</v>
      </c>
      <c r="G99" s="229" t="s">
        <v>2778</v>
      </c>
      <c r="H99" s="228" t="s">
        <v>2438</v>
      </c>
      <c r="I99" s="228" t="s">
        <v>2789</v>
      </c>
      <c r="K99" s="228" t="str">
        <f t="shared" si="6"/>
        <v>山形県村山市</v>
      </c>
      <c r="L99" s="228" t="s">
        <v>2794</v>
      </c>
      <c r="M99" s="228" t="s">
        <v>2529</v>
      </c>
      <c r="N99" s="228" t="s">
        <v>2567</v>
      </c>
    </row>
    <row r="100" spans="1:14">
      <c r="A100" s="228" t="str">
        <f t="shared" si="4"/>
        <v>大阪府松原市</v>
      </c>
      <c r="B100" s="214" t="s">
        <v>2939</v>
      </c>
      <c r="C100" s="228" t="s">
        <v>2503</v>
      </c>
      <c r="D100" s="229" t="s">
        <v>2945</v>
      </c>
      <c r="F100" s="228" t="str">
        <f t="shared" si="5"/>
        <v>北海道北広島市</v>
      </c>
      <c r="G100" s="229" t="s">
        <v>2778</v>
      </c>
      <c r="H100" s="228" t="s">
        <v>2438</v>
      </c>
      <c r="I100" s="228" t="s">
        <v>2944</v>
      </c>
      <c r="K100" s="228" t="str">
        <f t="shared" si="6"/>
        <v>山形県長井市</v>
      </c>
      <c r="L100" s="228" t="s">
        <v>2794</v>
      </c>
      <c r="M100" s="228" t="s">
        <v>2529</v>
      </c>
      <c r="N100" s="228" t="s">
        <v>2565</v>
      </c>
    </row>
    <row r="101" spans="1:14">
      <c r="A101" s="228" t="str">
        <f t="shared" si="4"/>
        <v>大阪府箕面市</v>
      </c>
      <c r="B101" s="214" t="s">
        <v>2943</v>
      </c>
      <c r="C101" s="228" t="s">
        <v>2503</v>
      </c>
      <c r="D101" s="229" t="s">
        <v>2942</v>
      </c>
      <c r="F101" s="228" t="str">
        <f t="shared" si="5"/>
        <v>北海道石狩市</v>
      </c>
      <c r="G101" s="229" t="s">
        <v>2778</v>
      </c>
      <c r="H101" s="228" t="s">
        <v>2438</v>
      </c>
      <c r="I101" s="228" t="s">
        <v>2786</v>
      </c>
      <c r="K101" s="228" t="str">
        <f t="shared" si="6"/>
        <v>山形県尾花沢市</v>
      </c>
      <c r="L101" s="228" t="s">
        <v>2794</v>
      </c>
      <c r="M101" s="228" t="s">
        <v>2529</v>
      </c>
      <c r="N101" s="228" t="s">
        <v>2559</v>
      </c>
    </row>
    <row r="102" spans="1:14">
      <c r="A102" s="228" t="str">
        <f t="shared" si="4"/>
        <v>大阪府羽曳野市</v>
      </c>
      <c r="B102" s="214" t="s">
        <v>301</v>
      </c>
      <c r="C102" s="228" t="s">
        <v>2503</v>
      </c>
      <c r="D102" s="229" t="s">
        <v>2941</v>
      </c>
      <c r="F102" s="228" t="str">
        <f t="shared" si="5"/>
        <v>北海道当別町</v>
      </c>
      <c r="G102" s="229" t="s">
        <v>2778</v>
      </c>
      <c r="H102" s="228" t="s">
        <v>2438</v>
      </c>
      <c r="I102" s="228" t="s">
        <v>2940</v>
      </c>
      <c r="K102" s="228" t="str">
        <f t="shared" si="6"/>
        <v>山形県南陽市</v>
      </c>
      <c r="L102" s="228" t="s">
        <v>2794</v>
      </c>
      <c r="M102" s="228" t="s">
        <v>2529</v>
      </c>
      <c r="N102" s="228" t="s">
        <v>2557</v>
      </c>
    </row>
    <row r="103" spans="1:14">
      <c r="A103" s="228" t="str">
        <f t="shared" si="4"/>
        <v>兵庫県神戸市</v>
      </c>
      <c r="B103" s="214" t="s">
        <v>2939</v>
      </c>
      <c r="C103" s="228" t="s">
        <v>2185</v>
      </c>
      <c r="D103" s="229" t="s">
        <v>2938</v>
      </c>
      <c r="F103" s="228" t="str">
        <f t="shared" si="5"/>
        <v>北海道新篠津村</v>
      </c>
      <c r="G103" s="229" t="s">
        <v>2778</v>
      </c>
      <c r="H103" s="228" t="s">
        <v>2438</v>
      </c>
      <c r="I103" s="228" t="s">
        <v>2937</v>
      </c>
      <c r="K103" s="228" t="str">
        <f t="shared" si="6"/>
        <v>山形県西川町</v>
      </c>
      <c r="L103" s="228" t="s">
        <v>2794</v>
      </c>
      <c r="M103" s="228" t="s">
        <v>2529</v>
      </c>
      <c r="N103" s="228" t="s">
        <v>2936</v>
      </c>
    </row>
    <row r="104" spans="1:14">
      <c r="A104" s="228" t="str">
        <f t="shared" si="4"/>
        <v>奈良県天理市</v>
      </c>
      <c r="B104" s="214" t="s">
        <v>301</v>
      </c>
      <c r="C104" s="228" t="s">
        <v>2174</v>
      </c>
      <c r="D104" s="229" t="s">
        <v>2935</v>
      </c>
      <c r="F104" s="228" t="str">
        <f t="shared" si="5"/>
        <v>北海道福島町</v>
      </c>
      <c r="G104" s="229" t="s">
        <v>2778</v>
      </c>
      <c r="H104" s="228" t="s">
        <v>2438</v>
      </c>
      <c r="I104" s="228" t="s">
        <v>2934</v>
      </c>
      <c r="K104" s="228" t="str">
        <f t="shared" si="6"/>
        <v>山形県朝日町</v>
      </c>
      <c r="L104" s="228" t="s">
        <v>2794</v>
      </c>
      <c r="M104" s="228" t="s">
        <v>2529</v>
      </c>
      <c r="N104" s="228" t="s">
        <v>2209</v>
      </c>
    </row>
    <row r="105" spans="1:14">
      <c r="A105" s="228" t="str">
        <f t="shared" si="4"/>
        <v>宮城県多賀城市</v>
      </c>
      <c r="B105" s="214" t="s">
        <v>2933</v>
      </c>
      <c r="C105" s="228" t="s">
        <v>2429</v>
      </c>
      <c r="D105" s="229" t="s">
        <v>2932</v>
      </c>
      <c r="F105" s="228" t="str">
        <f t="shared" si="5"/>
        <v>北海道八雲町</v>
      </c>
      <c r="G105" s="229" t="s">
        <v>2778</v>
      </c>
      <c r="H105" s="228" t="s">
        <v>2438</v>
      </c>
      <c r="I105" s="228" t="s">
        <v>2931</v>
      </c>
      <c r="K105" s="228" t="str">
        <f t="shared" si="6"/>
        <v>山形県大江町</v>
      </c>
      <c r="L105" s="228" t="s">
        <v>2794</v>
      </c>
      <c r="M105" s="228" t="s">
        <v>2529</v>
      </c>
      <c r="N105" s="228" t="s">
        <v>2930</v>
      </c>
    </row>
    <row r="106" spans="1:14">
      <c r="A106" s="228" t="str">
        <f t="shared" si="4"/>
        <v>茨城県水戸市</v>
      </c>
      <c r="B106" s="214" t="s">
        <v>2755</v>
      </c>
      <c r="C106" s="228" t="s">
        <v>2409</v>
      </c>
      <c r="D106" s="229" t="s">
        <v>2929</v>
      </c>
      <c r="F106" s="228" t="str">
        <f t="shared" si="5"/>
        <v>北海道長万部町</v>
      </c>
      <c r="G106" s="229" t="s">
        <v>2778</v>
      </c>
      <c r="H106" s="228" t="s">
        <v>2438</v>
      </c>
      <c r="I106" s="228" t="s">
        <v>2928</v>
      </c>
      <c r="K106" s="228" t="str">
        <f t="shared" si="6"/>
        <v>山形県大石田町</v>
      </c>
      <c r="L106" s="228" t="s">
        <v>2794</v>
      </c>
      <c r="M106" s="228" t="s">
        <v>2529</v>
      </c>
      <c r="N106" s="228" t="s">
        <v>2927</v>
      </c>
    </row>
    <row r="107" spans="1:14">
      <c r="A107" s="228" t="str">
        <f t="shared" si="4"/>
        <v>茨城県日立市</v>
      </c>
      <c r="B107" s="214" t="s">
        <v>2755</v>
      </c>
      <c r="C107" s="228" t="s">
        <v>2409</v>
      </c>
      <c r="D107" s="229" t="s">
        <v>2926</v>
      </c>
      <c r="F107" s="228" t="str">
        <f t="shared" si="5"/>
        <v>北海道今金町</v>
      </c>
      <c r="G107" s="229" t="s">
        <v>2778</v>
      </c>
      <c r="H107" s="228" t="s">
        <v>2438</v>
      </c>
      <c r="I107" s="228" t="s">
        <v>2925</v>
      </c>
      <c r="K107" s="228" t="str">
        <f t="shared" si="6"/>
        <v>山形県金山町</v>
      </c>
      <c r="L107" s="228" t="s">
        <v>2794</v>
      </c>
      <c r="M107" s="228" t="s">
        <v>2529</v>
      </c>
      <c r="N107" s="228" t="s">
        <v>2863</v>
      </c>
    </row>
    <row r="108" spans="1:14">
      <c r="A108" s="228" t="str">
        <f t="shared" si="4"/>
        <v>茨城県土浦市</v>
      </c>
      <c r="B108" s="214" t="s">
        <v>2755</v>
      </c>
      <c r="C108" s="228" t="s">
        <v>2409</v>
      </c>
      <c r="D108" s="229" t="s">
        <v>2924</v>
      </c>
      <c r="F108" s="228" t="str">
        <f t="shared" si="5"/>
        <v>北海道せたな町</v>
      </c>
      <c r="G108" s="229" t="s">
        <v>2778</v>
      </c>
      <c r="H108" s="228" t="s">
        <v>2438</v>
      </c>
      <c r="I108" s="228" t="s">
        <v>2923</v>
      </c>
      <c r="K108" s="228" t="str">
        <f t="shared" si="6"/>
        <v>山形県最上町</v>
      </c>
      <c r="L108" s="228" t="s">
        <v>2794</v>
      </c>
      <c r="M108" s="228" t="s">
        <v>2529</v>
      </c>
      <c r="N108" s="228" t="s">
        <v>2922</v>
      </c>
    </row>
    <row r="109" spans="1:14">
      <c r="A109" s="228" t="str">
        <f t="shared" si="4"/>
        <v>茨城県龍ケ崎市</v>
      </c>
      <c r="B109" s="214" t="s">
        <v>2755</v>
      </c>
      <c r="C109" s="228" t="s">
        <v>2409</v>
      </c>
      <c r="D109" s="230" t="s">
        <v>2921</v>
      </c>
      <c r="F109" s="228" t="str">
        <f t="shared" si="5"/>
        <v>北海道島牧村</v>
      </c>
      <c r="G109" s="229" t="s">
        <v>2778</v>
      </c>
      <c r="H109" s="228" t="s">
        <v>2438</v>
      </c>
      <c r="I109" s="228" t="s">
        <v>2920</v>
      </c>
      <c r="K109" s="228" t="str">
        <f t="shared" si="6"/>
        <v>山形県舟形町</v>
      </c>
      <c r="L109" s="228" t="s">
        <v>2794</v>
      </c>
      <c r="M109" s="228" t="s">
        <v>2529</v>
      </c>
      <c r="N109" s="228" t="s">
        <v>2919</v>
      </c>
    </row>
    <row r="110" spans="1:14">
      <c r="A110" s="228" t="str">
        <f t="shared" si="4"/>
        <v>茨城県稲敷市</v>
      </c>
      <c r="B110" s="214" t="s">
        <v>297</v>
      </c>
      <c r="C110" s="228" t="s">
        <v>2409</v>
      </c>
      <c r="D110" s="229" t="s">
        <v>2918</v>
      </c>
      <c r="F110" s="228" t="str">
        <f t="shared" si="5"/>
        <v>北海道寿都町</v>
      </c>
      <c r="G110" s="229" t="s">
        <v>2778</v>
      </c>
      <c r="H110" s="228" t="s">
        <v>2438</v>
      </c>
      <c r="I110" s="228" t="s">
        <v>2917</v>
      </c>
      <c r="K110" s="228" t="str">
        <f t="shared" si="6"/>
        <v>山形県真室川町</v>
      </c>
      <c r="L110" s="228" t="s">
        <v>2794</v>
      </c>
      <c r="M110" s="228" t="s">
        <v>2529</v>
      </c>
      <c r="N110" s="228" t="s">
        <v>2916</v>
      </c>
    </row>
    <row r="111" spans="1:14">
      <c r="A111" s="228" t="str">
        <f t="shared" si="4"/>
        <v>茨城県石岡市</v>
      </c>
      <c r="B111" s="214" t="s">
        <v>2909</v>
      </c>
      <c r="C111" s="228" t="s">
        <v>2409</v>
      </c>
      <c r="D111" s="229" t="s">
        <v>2915</v>
      </c>
      <c r="F111" s="228" t="str">
        <f t="shared" si="5"/>
        <v>北海道黒松内町</v>
      </c>
      <c r="G111" s="229" t="s">
        <v>2778</v>
      </c>
      <c r="H111" s="228" t="s">
        <v>2438</v>
      </c>
      <c r="I111" s="228" t="s">
        <v>2914</v>
      </c>
      <c r="K111" s="228" t="str">
        <f t="shared" si="6"/>
        <v>山形県大蔵村</v>
      </c>
      <c r="L111" s="228" t="s">
        <v>2794</v>
      </c>
      <c r="M111" s="228" t="s">
        <v>2529</v>
      </c>
      <c r="N111" s="228" t="s">
        <v>2913</v>
      </c>
    </row>
    <row r="112" spans="1:14">
      <c r="A112" s="228" t="str">
        <f t="shared" si="4"/>
        <v>茨城県阿見町</v>
      </c>
      <c r="B112" s="214" t="s">
        <v>2755</v>
      </c>
      <c r="C112" s="228" t="s">
        <v>2409</v>
      </c>
      <c r="D112" s="229" t="s">
        <v>2912</v>
      </c>
      <c r="F112" s="228" t="str">
        <f t="shared" si="5"/>
        <v>北海道蘭越町</v>
      </c>
      <c r="G112" s="229" t="s">
        <v>2778</v>
      </c>
      <c r="H112" s="228" t="s">
        <v>2438</v>
      </c>
      <c r="I112" s="228" t="s">
        <v>2911</v>
      </c>
      <c r="K112" s="228" t="str">
        <f t="shared" si="6"/>
        <v>山形県鮭川村</v>
      </c>
      <c r="L112" s="228" t="s">
        <v>2794</v>
      </c>
      <c r="M112" s="228" t="s">
        <v>2529</v>
      </c>
      <c r="N112" s="228" t="s">
        <v>2910</v>
      </c>
    </row>
    <row r="113" spans="1:14">
      <c r="A113" s="228" t="str">
        <f t="shared" si="4"/>
        <v>埼玉県新座市</v>
      </c>
      <c r="B113" s="214" t="s">
        <v>2909</v>
      </c>
      <c r="C113" s="228" t="s">
        <v>2359</v>
      </c>
      <c r="D113" s="229" t="s">
        <v>2908</v>
      </c>
      <c r="F113" s="228" t="str">
        <f t="shared" si="5"/>
        <v>北海道ニセコ町</v>
      </c>
      <c r="G113" s="229" t="s">
        <v>2778</v>
      </c>
      <c r="H113" s="228" t="s">
        <v>2438</v>
      </c>
      <c r="I113" s="228" t="s">
        <v>2907</v>
      </c>
      <c r="K113" s="228" t="str">
        <f t="shared" si="6"/>
        <v>山形県戸沢村</v>
      </c>
      <c r="L113" s="228" t="s">
        <v>2794</v>
      </c>
      <c r="M113" s="228" t="s">
        <v>2529</v>
      </c>
      <c r="N113" s="228" t="s">
        <v>2906</v>
      </c>
    </row>
    <row r="114" spans="1:14">
      <c r="A114" s="228" t="str">
        <f t="shared" si="4"/>
        <v>埼玉県桶川市</v>
      </c>
      <c r="B114" s="214" t="s">
        <v>2755</v>
      </c>
      <c r="C114" s="228" t="s">
        <v>2359</v>
      </c>
      <c r="D114" s="229" t="s">
        <v>2905</v>
      </c>
      <c r="F114" s="228" t="str">
        <f t="shared" si="5"/>
        <v>北海道真狩村</v>
      </c>
      <c r="G114" s="229" t="s">
        <v>2778</v>
      </c>
      <c r="H114" s="228" t="s">
        <v>2438</v>
      </c>
      <c r="I114" s="228" t="s">
        <v>2904</v>
      </c>
      <c r="K114" s="228" t="str">
        <f t="shared" si="6"/>
        <v>山形県高畠町</v>
      </c>
      <c r="L114" s="228" t="s">
        <v>2794</v>
      </c>
      <c r="M114" s="228" t="s">
        <v>2529</v>
      </c>
      <c r="N114" s="228" t="s">
        <v>2903</v>
      </c>
    </row>
    <row r="115" spans="1:14">
      <c r="A115" s="228" t="str">
        <f t="shared" si="4"/>
        <v>埼玉県富士見市</v>
      </c>
      <c r="B115" s="214" t="s">
        <v>2755</v>
      </c>
      <c r="C115" s="228" t="s">
        <v>2359</v>
      </c>
      <c r="D115" s="229" t="s">
        <v>2902</v>
      </c>
      <c r="F115" s="228" t="str">
        <f t="shared" si="5"/>
        <v>北海道京極町</v>
      </c>
      <c r="G115" s="229" t="s">
        <v>2778</v>
      </c>
      <c r="H115" s="228" t="s">
        <v>2438</v>
      </c>
      <c r="I115" s="228" t="s">
        <v>2901</v>
      </c>
      <c r="K115" s="228" t="str">
        <f t="shared" si="6"/>
        <v>山形県川西町</v>
      </c>
      <c r="L115" s="228" t="s">
        <v>2794</v>
      </c>
      <c r="M115" s="228" t="s">
        <v>2529</v>
      </c>
      <c r="N115" s="228" t="s">
        <v>2769</v>
      </c>
    </row>
    <row r="116" spans="1:14">
      <c r="A116" s="228" t="str">
        <f t="shared" si="4"/>
        <v>埼玉県坂戸市</v>
      </c>
      <c r="B116" s="214" t="s">
        <v>2806</v>
      </c>
      <c r="C116" s="228" t="s">
        <v>2359</v>
      </c>
      <c r="D116" s="229" t="s">
        <v>2900</v>
      </c>
      <c r="F116" s="228" t="str">
        <f t="shared" si="5"/>
        <v>北海道共和町</v>
      </c>
      <c r="G116" s="229" t="s">
        <v>2778</v>
      </c>
      <c r="H116" s="228" t="s">
        <v>2438</v>
      </c>
      <c r="I116" s="228" t="s">
        <v>2899</v>
      </c>
      <c r="K116" s="228" t="str">
        <f t="shared" si="6"/>
        <v>山形県小国町</v>
      </c>
      <c r="L116" s="228" t="s">
        <v>2794</v>
      </c>
      <c r="M116" s="228" t="s">
        <v>2529</v>
      </c>
      <c r="N116" s="228" t="s">
        <v>2898</v>
      </c>
    </row>
    <row r="117" spans="1:14">
      <c r="A117" s="228" t="str">
        <f t="shared" si="4"/>
        <v>埼玉県鶴ヶ島市</v>
      </c>
      <c r="B117" s="214" t="s">
        <v>2758</v>
      </c>
      <c r="C117" s="228" t="s">
        <v>2359</v>
      </c>
      <c r="D117" s="229" t="s">
        <v>2897</v>
      </c>
      <c r="F117" s="228" t="str">
        <f t="shared" si="5"/>
        <v>北海道岩内町</v>
      </c>
      <c r="G117" s="229" t="s">
        <v>2778</v>
      </c>
      <c r="H117" s="228" t="s">
        <v>2438</v>
      </c>
      <c r="I117" s="228" t="s">
        <v>2896</v>
      </c>
      <c r="K117" s="228" t="str">
        <f t="shared" si="6"/>
        <v>山形県白鷹町</v>
      </c>
      <c r="L117" s="228" t="s">
        <v>2794</v>
      </c>
      <c r="M117" s="228" t="s">
        <v>2529</v>
      </c>
      <c r="N117" s="228" t="s">
        <v>2895</v>
      </c>
    </row>
    <row r="118" spans="1:14">
      <c r="A118" s="228" t="str">
        <f t="shared" si="4"/>
        <v>千葉県市川市</v>
      </c>
      <c r="B118" s="214" t="s">
        <v>2755</v>
      </c>
      <c r="C118" s="228" t="s">
        <v>2345</v>
      </c>
      <c r="D118" s="229" t="s">
        <v>2894</v>
      </c>
      <c r="F118" s="228" t="str">
        <f t="shared" si="5"/>
        <v>北海道泊村</v>
      </c>
      <c r="G118" s="229" t="s">
        <v>2778</v>
      </c>
      <c r="H118" s="228" t="s">
        <v>2438</v>
      </c>
      <c r="I118" s="228" t="s">
        <v>2893</v>
      </c>
      <c r="K118" s="228" t="str">
        <f t="shared" si="6"/>
        <v>山形県飯豊町</v>
      </c>
      <c r="L118" s="228" t="s">
        <v>2794</v>
      </c>
      <c r="M118" s="228" t="s">
        <v>2529</v>
      </c>
      <c r="N118" s="228" t="s">
        <v>2892</v>
      </c>
    </row>
    <row r="119" spans="1:14">
      <c r="A119" s="228" t="str">
        <f t="shared" si="4"/>
        <v>千葉県松戸市</v>
      </c>
      <c r="B119" s="214" t="s">
        <v>2755</v>
      </c>
      <c r="C119" s="228" t="s">
        <v>2345</v>
      </c>
      <c r="D119" s="229" t="s">
        <v>2891</v>
      </c>
      <c r="F119" s="228" t="str">
        <f t="shared" si="5"/>
        <v>北海道神恵内村</v>
      </c>
      <c r="G119" s="229" t="s">
        <v>2778</v>
      </c>
      <c r="H119" s="228" t="s">
        <v>2438</v>
      </c>
      <c r="I119" s="228" t="s">
        <v>2890</v>
      </c>
      <c r="K119" s="228" t="str">
        <f t="shared" si="6"/>
        <v>福島県下郷町</v>
      </c>
      <c r="L119" s="228" t="s">
        <v>2794</v>
      </c>
      <c r="M119" s="228" t="s">
        <v>2483</v>
      </c>
      <c r="N119" s="228" t="s">
        <v>2889</v>
      </c>
    </row>
    <row r="120" spans="1:14">
      <c r="A120" s="228" t="str">
        <f t="shared" si="4"/>
        <v>千葉県佐倉市</v>
      </c>
      <c r="B120" s="214" t="s">
        <v>2852</v>
      </c>
      <c r="C120" s="228" t="s">
        <v>2345</v>
      </c>
      <c r="D120" s="229" t="s">
        <v>2888</v>
      </c>
      <c r="F120" s="228" t="str">
        <f t="shared" si="5"/>
        <v>北海道積丹町</v>
      </c>
      <c r="G120" s="229" t="s">
        <v>2778</v>
      </c>
      <c r="H120" s="228" t="s">
        <v>2438</v>
      </c>
      <c r="I120" s="228" t="s">
        <v>2887</v>
      </c>
      <c r="K120" s="228" t="str">
        <f t="shared" si="6"/>
        <v>福島県檜枝岐村</v>
      </c>
      <c r="L120" s="228" t="s">
        <v>2794</v>
      </c>
      <c r="M120" s="228" t="s">
        <v>2483</v>
      </c>
      <c r="N120" s="228" t="s">
        <v>2886</v>
      </c>
    </row>
    <row r="121" spans="1:14">
      <c r="A121" s="228" t="str">
        <f t="shared" si="4"/>
        <v>千葉県市原市</v>
      </c>
      <c r="B121" s="214" t="s">
        <v>2755</v>
      </c>
      <c r="C121" s="228" t="s">
        <v>2345</v>
      </c>
      <c r="D121" s="229" t="s">
        <v>2885</v>
      </c>
      <c r="F121" s="228" t="str">
        <f t="shared" si="5"/>
        <v>北海道古平町</v>
      </c>
      <c r="G121" s="229" t="s">
        <v>2778</v>
      </c>
      <c r="H121" s="228" t="s">
        <v>2438</v>
      </c>
      <c r="I121" s="228" t="s">
        <v>2884</v>
      </c>
      <c r="K121" s="228" t="str">
        <f t="shared" si="6"/>
        <v>福島県只見町</v>
      </c>
      <c r="L121" s="228" t="s">
        <v>2794</v>
      </c>
      <c r="M121" s="228" t="s">
        <v>2483</v>
      </c>
      <c r="N121" s="228" t="s">
        <v>2883</v>
      </c>
    </row>
    <row r="122" spans="1:14">
      <c r="A122" s="228" t="str">
        <f t="shared" si="4"/>
        <v>千葉県八千代市</v>
      </c>
      <c r="B122" s="214" t="s">
        <v>2806</v>
      </c>
      <c r="C122" s="228" t="s">
        <v>2345</v>
      </c>
      <c r="D122" s="229" t="s">
        <v>2882</v>
      </c>
      <c r="F122" s="228" t="str">
        <f t="shared" si="5"/>
        <v>北海道仁木町</v>
      </c>
      <c r="G122" s="229" t="s">
        <v>2778</v>
      </c>
      <c r="H122" s="228" t="s">
        <v>2438</v>
      </c>
      <c r="I122" s="228" t="s">
        <v>2881</v>
      </c>
      <c r="K122" s="228" t="str">
        <f t="shared" si="6"/>
        <v>福島県北塩原村</v>
      </c>
      <c r="L122" s="228" t="s">
        <v>2794</v>
      </c>
      <c r="M122" s="228" t="s">
        <v>2483</v>
      </c>
      <c r="N122" s="228" t="s">
        <v>2880</v>
      </c>
    </row>
    <row r="123" spans="1:14">
      <c r="A123" s="228" t="str">
        <f t="shared" si="4"/>
        <v>千葉県富津市</v>
      </c>
      <c r="B123" s="214" t="s">
        <v>2755</v>
      </c>
      <c r="C123" s="228" t="s">
        <v>2345</v>
      </c>
      <c r="D123" s="229" t="s">
        <v>2879</v>
      </c>
      <c r="F123" s="228" t="str">
        <f t="shared" si="5"/>
        <v>北海道余市町</v>
      </c>
      <c r="G123" s="229" t="s">
        <v>2778</v>
      </c>
      <c r="H123" s="228" t="s">
        <v>2438</v>
      </c>
      <c r="I123" s="228" t="s">
        <v>2878</v>
      </c>
      <c r="K123" s="228" t="str">
        <f t="shared" si="6"/>
        <v>福島県西会津町</v>
      </c>
      <c r="L123" s="228" t="s">
        <v>2794</v>
      </c>
      <c r="M123" s="228" t="s">
        <v>2483</v>
      </c>
      <c r="N123" s="228" t="s">
        <v>2877</v>
      </c>
    </row>
    <row r="124" spans="1:14">
      <c r="A124" s="228" t="str">
        <f t="shared" si="4"/>
        <v>千葉県四街道市</v>
      </c>
      <c r="B124" s="214" t="s">
        <v>2755</v>
      </c>
      <c r="C124" s="228" t="s">
        <v>2345</v>
      </c>
      <c r="D124" s="229" t="s">
        <v>2876</v>
      </c>
      <c r="F124" s="228" t="str">
        <f t="shared" si="5"/>
        <v>北海道南幌町</v>
      </c>
      <c r="G124" s="229" t="s">
        <v>2778</v>
      </c>
      <c r="H124" s="228" t="s">
        <v>2438</v>
      </c>
      <c r="I124" s="228" t="s">
        <v>2875</v>
      </c>
      <c r="K124" s="228" t="str">
        <f t="shared" si="6"/>
        <v>福島県磐梯町</v>
      </c>
      <c r="L124" s="228" t="s">
        <v>2794</v>
      </c>
      <c r="M124" s="228" t="s">
        <v>2483</v>
      </c>
      <c r="N124" s="228" t="s">
        <v>2874</v>
      </c>
    </row>
    <row r="125" spans="1:14">
      <c r="A125" s="228" t="str">
        <f t="shared" si="4"/>
        <v>東京都三鷹市</v>
      </c>
      <c r="B125" s="214" t="s">
        <v>2806</v>
      </c>
      <c r="C125" s="228" t="s">
        <v>2340</v>
      </c>
      <c r="D125" s="229" t="s">
        <v>2873</v>
      </c>
      <c r="F125" s="228" t="str">
        <f t="shared" si="5"/>
        <v>北海道奈井江町</v>
      </c>
      <c r="G125" s="229" t="s">
        <v>2778</v>
      </c>
      <c r="H125" s="228" t="s">
        <v>2438</v>
      </c>
      <c r="I125" s="228" t="s">
        <v>2872</v>
      </c>
      <c r="K125" s="228" t="str">
        <f t="shared" si="6"/>
        <v>福島県猪苗代町</v>
      </c>
      <c r="L125" s="228" t="s">
        <v>2794</v>
      </c>
      <c r="M125" s="228" t="s">
        <v>2483</v>
      </c>
      <c r="N125" s="228" t="s">
        <v>2871</v>
      </c>
    </row>
    <row r="126" spans="1:14">
      <c r="A126" s="228" t="str">
        <f t="shared" si="4"/>
        <v>東京都あきる野市</v>
      </c>
      <c r="B126" s="214" t="s">
        <v>2755</v>
      </c>
      <c r="C126" s="228" t="s">
        <v>2340</v>
      </c>
      <c r="D126" s="229" t="s">
        <v>2870</v>
      </c>
      <c r="F126" s="228" t="str">
        <f t="shared" si="5"/>
        <v>北海道由仁町</v>
      </c>
      <c r="G126" s="229" t="s">
        <v>2778</v>
      </c>
      <c r="H126" s="228" t="s">
        <v>2438</v>
      </c>
      <c r="I126" s="228" t="s">
        <v>2869</v>
      </c>
      <c r="K126" s="228" t="str">
        <f t="shared" si="6"/>
        <v>福島県柳津町</v>
      </c>
      <c r="L126" s="228" t="s">
        <v>2794</v>
      </c>
      <c r="M126" s="228" t="s">
        <v>2483</v>
      </c>
      <c r="N126" s="228" t="s">
        <v>2868</v>
      </c>
    </row>
    <row r="127" spans="1:14">
      <c r="A127" s="228" t="str">
        <f t="shared" si="4"/>
        <v>東京都羽村市</v>
      </c>
      <c r="B127" s="214" t="s">
        <v>2806</v>
      </c>
      <c r="C127" s="228" t="s">
        <v>2340</v>
      </c>
      <c r="D127" s="229" t="s">
        <v>2867</v>
      </c>
      <c r="F127" s="228" t="str">
        <f t="shared" si="5"/>
        <v>北海道長沼町</v>
      </c>
      <c r="G127" s="229" t="s">
        <v>2778</v>
      </c>
      <c r="H127" s="228" t="s">
        <v>2438</v>
      </c>
      <c r="I127" s="228" t="s">
        <v>2866</v>
      </c>
      <c r="K127" s="228" t="str">
        <f t="shared" si="6"/>
        <v>福島県三島町</v>
      </c>
      <c r="L127" s="228" t="s">
        <v>2794</v>
      </c>
      <c r="M127" s="228" t="s">
        <v>2483</v>
      </c>
      <c r="N127" s="228" t="s">
        <v>2865</v>
      </c>
    </row>
    <row r="128" spans="1:14">
      <c r="A128" s="228" t="str">
        <f t="shared" si="4"/>
        <v>東京都日の出町</v>
      </c>
      <c r="B128" s="214" t="s">
        <v>2755</v>
      </c>
      <c r="C128" s="228" t="s">
        <v>2340</v>
      </c>
      <c r="D128" s="229" t="s">
        <v>2864</v>
      </c>
      <c r="F128" s="228" t="str">
        <f t="shared" si="5"/>
        <v>北海道栗山町</v>
      </c>
      <c r="G128" s="229" t="s">
        <v>2778</v>
      </c>
      <c r="H128" s="228" t="s">
        <v>2438</v>
      </c>
      <c r="I128" s="228" t="s">
        <v>469</v>
      </c>
      <c r="K128" s="228" t="str">
        <f t="shared" si="6"/>
        <v>福島県金山町</v>
      </c>
      <c r="L128" s="228" t="s">
        <v>2794</v>
      </c>
      <c r="M128" s="228" t="s">
        <v>2483</v>
      </c>
      <c r="N128" s="228" t="s">
        <v>2863</v>
      </c>
    </row>
    <row r="129" spans="1:14">
      <c r="A129" s="228" t="str">
        <f t="shared" si="4"/>
        <v>東京都檜原村</v>
      </c>
      <c r="B129" s="214" t="s">
        <v>2755</v>
      </c>
      <c r="C129" s="228" t="s">
        <v>2340</v>
      </c>
      <c r="D129" s="229" t="s">
        <v>2862</v>
      </c>
      <c r="F129" s="228" t="str">
        <f t="shared" si="5"/>
        <v>北海道月形町</v>
      </c>
      <c r="G129" s="229" t="s">
        <v>2778</v>
      </c>
      <c r="H129" s="228" t="s">
        <v>2438</v>
      </c>
      <c r="I129" s="228" t="s">
        <v>468</v>
      </c>
      <c r="K129" s="228" t="str">
        <f t="shared" si="6"/>
        <v>福島県昭和村</v>
      </c>
      <c r="L129" s="228" t="s">
        <v>2794</v>
      </c>
      <c r="M129" s="228" t="s">
        <v>2483</v>
      </c>
      <c r="N129" s="228" t="s">
        <v>2861</v>
      </c>
    </row>
    <row r="130" spans="1:14">
      <c r="A130" s="228" t="str">
        <f t="shared" ref="A130:A193" si="7">CONCATENATE(C130,D130)</f>
        <v>神奈川県横須賀市</v>
      </c>
      <c r="B130" s="214" t="s">
        <v>2788</v>
      </c>
      <c r="C130" s="228" t="s">
        <v>2337</v>
      </c>
      <c r="D130" s="229" t="s">
        <v>2860</v>
      </c>
      <c r="F130" s="228" t="str">
        <f t="shared" ref="F130:F193" si="8">CONCATENATE(H130,I130)</f>
        <v>北海道浦臼町</v>
      </c>
      <c r="G130" s="229" t="s">
        <v>2778</v>
      </c>
      <c r="H130" s="228" t="s">
        <v>2438</v>
      </c>
      <c r="I130" s="228" t="s">
        <v>467</v>
      </c>
      <c r="K130" s="228" t="str">
        <f t="shared" ref="K130:K193" si="9">CONCATENATE(M130,N130)</f>
        <v>群馬県片品村</v>
      </c>
      <c r="L130" s="228" t="s">
        <v>2794</v>
      </c>
      <c r="M130" s="228" t="s">
        <v>2372</v>
      </c>
      <c r="N130" s="228" t="s">
        <v>2467</v>
      </c>
    </row>
    <row r="131" spans="1:14">
      <c r="A131" s="228" t="str">
        <f t="shared" si="7"/>
        <v>神奈川県平塚市</v>
      </c>
      <c r="B131" s="214" t="s">
        <v>2755</v>
      </c>
      <c r="C131" s="228" t="s">
        <v>2337</v>
      </c>
      <c r="D131" s="229" t="s">
        <v>2859</v>
      </c>
      <c r="F131" s="228" t="str">
        <f t="shared" si="8"/>
        <v>北海道新十津川町</v>
      </c>
      <c r="G131" s="229" t="s">
        <v>2778</v>
      </c>
      <c r="H131" s="228" t="s">
        <v>2438</v>
      </c>
      <c r="I131" s="228" t="s">
        <v>466</v>
      </c>
      <c r="K131" s="228" t="str">
        <f t="shared" si="9"/>
        <v>新潟県小千谷市</v>
      </c>
      <c r="L131" s="228" t="s">
        <v>2794</v>
      </c>
      <c r="M131" s="228" t="s">
        <v>2335</v>
      </c>
      <c r="N131" s="228" t="s">
        <v>2458</v>
      </c>
    </row>
    <row r="132" spans="1:14">
      <c r="A132" s="228" t="str">
        <f t="shared" si="7"/>
        <v>神奈川県小田原市</v>
      </c>
      <c r="B132" s="214" t="s">
        <v>2806</v>
      </c>
      <c r="C132" s="228" t="s">
        <v>2337</v>
      </c>
      <c r="D132" s="229" t="s">
        <v>2858</v>
      </c>
      <c r="F132" s="228" t="str">
        <f t="shared" si="8"/>
        <v>北海道天塩町</v>
      </c>
      <c r="G132" s="229" t="s">
        <v>2778</v>
      </c>
      <c r="H132" s="228" t="s">
        <v>2438</v>
      </c>
      <c r="I132" s="228" t="s">
        <v>2857</v>
      </c>
      <c r="K132" s="228" t="str">
        <f t="shared" si="9"/>
        <v>新潟県加茂市</v>
      </c>
      <c r="L132" s="228" t="s">
        <v>2794</v>
      </c>
      <c r="M132" s="228" t="s">
        <v>2335</v>
      </c>
      <c r="N132" s="228" t="s">
        <v>2856</v>
      </c>
    </row>
    <row r="133" spans="1:14">
      <c r="A133" s="228" t="str">
        <f t="shared" si="7"/>
        <v>神奈川県茅ヶ崎市</v>
      </c>
      <c r="B133" s="214" t="s">
        <v>2755</v>
      </c>
      <c r="C133" s="228" t="s">
        <v>2337</v>
      </c>
      <c r="D133" s="229" t="s">
        <v>2855</v>
      </c>
      <c r="F133" s="228" t="str">
        <f t="shared" si="8"/>
        <v>北海道遠別町</v>
      </c>
      <c r="G133" s="229" t="s">
        <v>2778</v>
      </c>
      <c r="H133" s="228" t="s">
        <v>2438</v>
      </c>
      <c r="I133" s="228" t="s">
        <v>2854</v>
      </c>
      <c r="K133" s="228" t="str">
        <f t="shared" si="9"/>
        <v>新潟県十日町市</v>
      </c>
      <c r="L133" s="228" t="s">
        <v>2794</v>
      </c>
      <c r="M133" s="228" t="s">
        <v>2335</v>
      </c>
      <c r="N133" s="228" t="s">
        <v>2853</v>
      </c>
    </row>
    <row r="134" spans="1:14">
      <c r="A134" s="228" t="str">
        <f t="shared" si="7"/>
        <v>神奈川県大和市</v>
      </c>
      <c r="B134" s="214" t="s">
        <v>2852</v>
      </c>
      <c r="C134" s="228" t="s">
        <v>2337</v>
      </c>
      <c r="D134" s="229" t="s">
        <v>2851</v>
      </c>
      <c r="F134" s="228" t="str">
        <f t="shared" si="8"/>
        <v>北海道初山別村</v>
      </c>
      <c r="G134" s="229" t="s">
        <v>2778</v>
      </c>
      <c r="H134" s="228" t="s">
        <v>2438</v>
      </c>
      <c r="I134" s="228" t="s">
        <v>2850</v>
      </c>
      <c r="K134" s="228" t="str">
        <f t="shared" si="9"/>
        <v>新潟県糸魚川市</v>
      </c>
      <c r="L134" s="228" t="s">
        <v>2794</v>
      </c>
      <c r="M134" s="228" t="s">
        <v>2335</v>
      </c>
      <c r="N134" s="228" t="s">
        <v>2452</v>
      </c>
    </row>
    <row r="135" spans="1:14">
      <c r="A135" s="228" t="str">
        <f t="shared" si="7"/>
        <v>神奈川県伊勢原市</v>
      </c>
      <c r="B135" s="214" t="s">
        <v>2755</v>
      </c>
      <c r="C135" s="228" t="s">
        <v>2337</v>
      </c>
      <c r="D135" s="229" t="s">
        <v>2849</v>
      </c>
      <c r="F135" s="228" t="str">
        <f t="shared" si="8"/>
        <v>北海道羽幌町</v>
      </c>
      <c r="G135" s="229" t="s">
        <v>2778</v>
      </c>
      <c r="H135" s="228" t="s">
        <v>2438</v>
      </c>
      <c r="I135" s="228" t="s">
        <v>2848</v>
      </c>
      <c r="K135" s="228" t="str">
        <f t="shared" si="9"/>
        <v>新潟県妙高市</v>
      </c>
      <c r="L135" s="228" t="s">
        <v>2794</v>
      </c>
      <c r="M135" s="228" t="s">
        <v>2335</v>
      </c>
      <c r="N135" s="228" t="s">
        <v>2450</v>
      </c>
    </row>
    <row r="136" spans="1:14">
      <c r="A136" s="228" t="str">
        <f t="shared" si="7"/>
        <v>神奈川県綾瀬市</v>
      </c>
      <c r="B136" s="214" t="s">
        <v>2755</v>
      </c>
      <c r="C136" s="228" t="s">
        <v>2337</v>
      </c>
      <c r="D136" s="229" t="s">
        <v>2847</v>
      </c>
      <c r="F136" s="228" t="str">
        <f t="shared" si="8"/>
        <v>北海道苫前町</v>
      </c>
      <c r="G136" s="229" t="s">
        <v>2778</v>
      </c>
      <c r="H136" s="228" t="s">
        <v>2438</v>
      </c>
      <c r="I136" s="228" t="s">
        <v>2846</v>
      </c>
      <c r="K136" s="228" t="str">
        <f t="shared" si="9"/>
        <v>新潟県魚沼市</v>
      </c>
      <c r="L136" s="228" t="s">
        <v>2794</v>
      </c>
      <c r="M136" s="228" t="s">
        <v>2335</v>
      </c>
      <c r="N136" s="228" t="s">
        <v>2448</v>
      </c>
    </row>
    <row r="137" spans="1:14">
      <c r="A137" s="228" t="str">
        <f t="shared" si="7"/>
        <v>神奈川県寒川町</v>
      </c>
      <c r="B137" s="214" t="s">
        <v>2755</v>
      </c>
      <c r="C137" s="228" t="s">
        <v>2337</v>
      </c>
      <c r="D137" s="229" t="s">
        <v>2845</v>
      </c>
      <c r="F137" s="228" t="str">
        <f t="shared" si="8"/>
        <v>北海道小平町</v>
      </c>
      <c r="G137" s="229" t="s">
        <v>2778</v>
      </c>
      <c r="H137" s="228" t="s">
        <v>2438</v>
      </c>
      <c r="I137" s="228" t="s">
        <v>2844</v>
      </c>
      <c r="K137" s="228" t="str">
        <f t="shared" si="9"/>
        <v>新潟県南魚沼市</v>
      </c>
      <c r="L137" s="228" t="s">
        <v>2794</v>
      </c>
      <c r="M137" s="228" t="s">
        <v>2335</v>
      </c>
      <c r="N137" s="228" t="s">
        <v>2446</v>
      </c>
    </row>
    <row r="138" spans="1:14">
      <c r="A138" s="228" t="str">
        <f t="shared" si="7"/>
        <v>愛知県西尾市</v>
      </c>
      <c r="B138" s="214" t="s">
        <v>2755</v>
      </c>
      <c r="C138" s="228" t="s">
        <v>2217</v>
      </c>
      <c r="D138" s="229" t="s">
        <v>2843</v>
      </c>
      <c r="F138" s="228" t="str">
        <f t="shared" si="8"/>
        <v>北海道増毛町</v>
      </c>
      <c r="G138" s="229" t="s">
        <v>2778</v>
      </c>
      <c r="H138" s="228" t="s">
        <v>2438</v>
      </c>
      <c r="I138" s="228" t="s">
        <v>2842</v>
      </c>
      <c r="K138" s="228" t="str">
        <f t="shared" si="9"/>
        <v>新潟県阿賀町</v>
      </c>
      <c r="L138" s="228" t="s">
        <v>2794</v>
      </c>
      <c r="M138" s="228" t="s">
        <v>2335</v>
      </c>
      <c r="N138" s="228" t="s">
        <v>2841</v>
      </c>
    </row>
    <row r="139" spans="1:14">
      <c r="A139" s="228" t="str">
        <f t="shared" si="7"/>
        <v>愛知県知多市</v>
      </c>
      <c r="B139" s="214" t="s">
        <v>2755</v>
      </c>
      <c r="C139" s="228" t="s">
        <v>2217</v>
      </c>
      <c r="D139" s="229" t="s">
        <v>2840</v>
      </c>
      <c r="F139" s="228" t="str">
        <f t="shared" si="8"/>
        <v>北海道猿払村</v>
      </c>
      <c r="G139" s="229" t="s">
        <v>2778</v>
      </c>
      <c r="H139" s="228" t="s">
        <v>2438</v>
      </c>
      <c r="I139" s="228" t="s">
        <v>2839</v>
      </c>
      <c r="K139" s="228" t="str">
        <f t="shared" si="9"/>
        <v>新潟県湯沢町</v>
      </c>
      <c r="L139" s="228" t="s">
        <v>2794</v>
      </c>
      <c r="M139" s="228" t="s">
        <v>2335</v>
      </c>
      <c r="N139" s="228" t="s">
        <v>2838</v>
      </c>
    </row>
    <row r="140" spans="1:14">
      <c r="A140" s="228" t="str">
        <f t="shared" si="7"/>
        <v>愛知県知立市</v>
      </c>
      <c r="B140" s="214" t="s">
        <v>2755</v>
      </c>
      <c r="C140" s="228" t="s">
        <v>2217</v>
      </c>
      <c r="D140" s="229" t="s">
        <v>2837</v>
      </c>
      <c r="F140" s="228" t="str">
        <f t="shared" si="8"/>
        <v>北海道枝幸町</v>
      </c>
      <c r="G140" s="229" t="s">
        <v>2778</v>
      </c>
      <c r="H140" s="228" t="s">
        <v>2438</v>
      </c>
      <c r="I140" s="228" t="s">
        <v>2836</v>
      </c>
      <c r="K140" s="228" t="str">
        <f t="shared" si="9"/>
        <v>新潟県津南町</v>
      </c>
      <c r="L140" s="228" t="s">
        <v>2794</v>
      </c>
      <c r="M140" s="228" t="s">
        <v>2335</v>
      </c>
      <c r="N140" s="228" t="s">
        <v>2835</v>
      </c>
    </row>
    <row r="141" spans="1:14">
      <c r="A141" s="228" t="str">
        <f t="shared" si="7"/>
        <v>愛知県清須市</v>
      </c>
      <c r="B141" s="214" t="s">
        <v>2755</v>
      </c>
      <c r="C141" s="228" t="s">
        <v>2217</v>
      </c>
      <c r="D141" s="229" t="s">
        <v>2834</v>
      </c>
      <c r="F141" s="228" t="str">
        <f t="shared" si="8"/>
        <v>北海道豊富町</v>
      </c>
      <c r="G141" s="229" t="s">
        <v>2778</v>
      </c>
      <c r="H141" s="228" t="s">
        <v>2438</v>
      </c>
      <c r="I141" s="228" t="s">
        <v>2833</v>
      </c>
      <c r="K141" s="228" t="str">
        <f t="shared" si="9"/>
        <v>新潟県関川村</v>
      </c>
      <c r="L141" s="228" t="s">
        <v>2794</v>
      </c>
      <c r="M141" s="228" t="s">
        <v>2335</v>
      </c>
      <c r="N141" s="228" t="s">
        <v>2434</v>
      </c>
    </row>
    <row r="142" spans="1:14">
      <c r="A142" s="228" t="str">
        <f t="shared" si="7"/>
        <v>愛知県みよし市</v>
      </c>
      <c r="B142" s="214" t="s">
        <v>2755</v>
      </c>
      <c r="C142" s="228" t="s">
        <v>2217</v>
      </c>
      <c r="D142" s="229" t="s">
        <v>2832</v>
      </c>
      <c r="F142" s="228" t="str">
        <f t="shared" si="8"/>
        <v>北海道礼文町</v>
      </c>
      <c r="G142" s="229" t="s">
        <v>2778</v>
      </c>
      <c r="H142" s="228" t="s">
        <v>2438</v>
      </c>
      <c r="I142" s="228" t="s">
        <v>2831</v>
      </c>
      <c r="K142" s="228" t="str">
        <f t="shared" si="9"/>
        <v>富山県上市町</v>
      </c>
      <c r="L142" s="228" t="s">
        <v>2794</v>
      </c>
      <c r="M142" s="228" t="s">
        <v>2325</v>
      </c>
      <c r="N142" s="228" t="s">
        <v>2329</v>
      </c>
    </row>
    <row r="143" spans="1:14">
      <c r="A143" s="228" t="str">
        <f t="shared" si="7"/>
        <v>愛知県長久手市</v>
      </c>
      <c r="B143" s="214" t="s">
        <v>2806</v>
      </c>
      <c r="C143" s="228" t="s">
        <v>2217</v>
      </c>
      <c r="D143" s="229" t="s">
        <v>2830</v>
      </c>
      <c r="F143" s="228" t="str">
        <f t="shared" si="8"/>
        <v>北海道利尻町</v>
      </c>
      <c r="G143" s="229" t="s">
        <v>2778</v>
      </c>
      <c r="H143" s="228" t="s">
        <v>2438</v>
      </c>
      <c r="I143" s="228" t="s">
        <v>2829</v>
      </c>
      <c r="K143" s="228" t="str">
        <f t="shared" si="9"/>
        <v>富山県立山町</v>
      </c>
      <c r="L143" s="228" t="s">
        <v>2794</v>
      </c>
      <c r="M143" s="228" t="s">
        <v>2325</v>
      </c>
      <c r="N143" s="228" t="s">
        <v>2327</v>
      </c>
    </row>
    <row r="144" spans="1:14">
      <c r="A144" s="228" t="str">
        <f t="shared" si="7"/>
        <v>三重県四日市市</v>
      </c>
      <c r="B144" s="214" t="s">
        <v>2755</v>
      </c>
      <c r="C144" s="228" t="s">
        <v>2208</v>
      </c>
      <c r="D144" s="229" t="s">
        <v>2828</v>
      </c>
      <c r="F144" s="228" t="str">
        <f t="shared" si="8"/>
        <v>北海道利尻富士町</v>
      </c>
      <c r="G144" s="229" t="s">
        <v>2778</v>
      </c>
      <c r="H144" s="228" t="s">
        <v>2438</v>
      </c>
      <c r="I144" s="228" t="s">
        <v>2827</v>
      </c>
      <c r="K144" s="228" t="str">
        <f t="shared" si="9"/>
        <v>福井県大野市</v>
      </c>
      <c r="L144" s="228" t="s">
        <v>2794</v>
      </c>
      <c r="M144" s="228" t="s">
        <v>2319</v>
      </c>
      <c r="N144" s="228" t="s">
        <v>2826</v>
      </c>
    </row>
    <row r="145" spans="1:14">
      <c r="A145" s="228" t="str">
        <f t="shared" si="7"/>
        <v>滋賀県大津市</v>
      </c>
      <c r="B145" s="214" t="s">
        <v>2806</v>
      </c>
      <c r="C145" s="228" t="s">
        <v>2198</v>
      </c>
      <c r="D145" s="229" t="s">
        <v>2825</v>
      </c>
      <c r="F145" s="228" t="str">
        <f t="shared" si="8"/>
        <v>北海道斜里町</v>
      </c>
      <c r="G145" s="229" t="s">
        <v>2778</v>
      </c>
      <c r="H145" s="228" t="s">
        <v>2438</v>
      </c>
      <c r="I145" s="228" t="s">
        <v>2824</v>
      </c>
      <c r="K145" s="228" t="str">
        <f t="shared" si="9"/>
        <v>福井県勝山市</v>
      </c>
      <c r="L145" s="228" t="s">
        <v>2794</v>
      </c>
      <c r="M145" s="228" t="s">
        <v>2319</v>
      </c>
      <c r="N145" s="228" t="s">
        <v>2432</v>
      </c>
    </row>
    <row r="146" spans="1:14">
      <c r="A146" s="228" t="str">
        <f t="shared" si="7"/>
        <v>滋賀県草津市</v>
      </c>
      <c r="B146" s="214" t="s">
        <v>2755</v>
      </c>
      <c r="C146" s="228" t="s">
        <v>2198</v>
      </c>
      <c r="D146" s="229" t="s">
        <v>2823</v>
      </c>
      <c r="F146" s="228" t="str">
        <f t="shared" si="8"/>
        <v>北海道雄武町</v>
      </c>
      <c r="G146" s="229" t="s">
        <v>2778</v>
      </c>
      <c r="H146" s="228" t="s">
        <v>2438</v>
      </c>
      <c r="I146" s="228" t="s">
        <v>2822</v>
      </c>
      <c r="K146" s="228" t="str">
        <f t="shared" si="9"/>
        <v>福井県池田町</v>
      </c>
      <c r="L146" s="228" t="s">
        <v>2794</v>
      </c>
      <c r="M146" s="228" t="s">
        <v>2319</v>
      </c>
      <c r="N146" s="228" t="s">
        <v>2821</v>
      </c>
    </row>
    <row r="147" spans="1:14">
      <c r="A147" s="228" t="str">
        <f t="shared" si="7"/>
        <v>滋賀県栗東市</v>
      </c>
      <c r="B147" s="214" t="s">
        <v>2755</v>
      </c>
      <c r="C147" s="228" t="s">
        <v>2198</v>
      </c>
      <c r="D147" s="229" t="s">
        <v>2820</v>
      </c>
      <c r="F147" s="228" t="str">
        <f t="shared" si="8"/>
        <v>北海道豊浦町</v>
      </c>
      <c r="G147" s="229" t="s">
        <v>2778</v>
      </c>
      <c r="H147" s="228" t="s">
        <v>2438</v>
      </c>
      <c r="I147" s="228" t="s">
        <v>410</v>
      </c>
      <c r="K147" s="228" t="str">
        <f t="shared" si="9"/>
        <v>長野県飯山市</v>
      </c>
      <c r="L147" s="228" t="s">
        <v>2794</v>
      </c>
      <c r="M147" s="228" t="s">
        <v>2267</v>
      </c>
      <c r="N147" s="228" t="s">
        <v>2395</v>
      </c>
    </row>
    <row r="148" spans="1:14">
      <c r="A148" s="228" t="str">
        <f t="shared" si="7"/>
        <v>京都府京都市</v>
      </c>
      <c r="B148" s="214" t="s">
        <v>2755</v>
      </c>
      <c r="C148" s="228" t="s">
        <v>2194</v>
      </c>
      <c r="D148" s="229" t="s">
        <v>2819</v>
      </c>
      <c r="F148" s="228" t="str">
        <f t="shared" si="8"/>
        <v>北海道洞爺湖町</v>
      </c>
      <c r="G148" s="229" t="s">
        <v>2778</v>
      </c>
      <c r="H148" s="228" t="s">
        <v>2438</v>
      </c>
      <c r="I148" s="228" t="s">
        <v>406</v>
      </c>
      <c r="K148" s="228" t="str">
        <f t="shared" si="9"/>
        <v>長野県白馬村</v>
      </c>
      <c r="L148" s="228" t="s">
        <v>2794</v>
      </c>
      <c r="M148" s="228" t="s">
        <v>2267</v>
      </c>
      <c r="N148" s="228" t="s">
        <v>2818</v>
      </c>
    </row>
    <row r="149" spans="1:14">
      <c r="A149" s="228" t="str">
        <f t="shared" si="7"/>
        <v>大阪府堺市</v>
      </c>
      <c r="B149" s="214" t="s">
        <v>2806</v>
      </c>
      <c r="C149" s="228" t="s">
        <v>2503</v>
      </c>
      <c r="D149" s="229" t="s">
        <v>2817</v>
      </c>
      <c r="F149" s="228" t="str">
        <f t="shared" si="8"/>
        <v>北海道壮瞥町</v>
      </c>
      <c r="G149" s="229" t="s">
        <v>2778</v>
      </c>
      <c r="H149" s="228" t="s">
        <v>2438</v>
      </c>
      <c r="I149" s="228" t="s">
        <v>2816</v>
      </c>
      <c r="K149" s="228" t="str">
        <f t="shared" si="9"/>
        <v>長野県小谷村</v>
      </c>
      <c r="L149" s="228" t="s">
        <v>2794</v>
      </c>
      <c r="M149" s="228" t="s">
        <v>2267</v>
      </c>
      <c r="N149" s="228" t="s">
        <v>2815</v>
      </c>
    </row>
    <row r="150" spans="1:14">
      <c r="A150" s="228" t="str">
        <f t="shared" si="7"/>
        <v>大阪府枚方市</v>
      </c>
      <c r="B150" s="214" t="s">
        <v>2755</v>
      </c>
      <c r="C150" s="228" t="s">
        <v>2503</v>
      </c>
      <c r="D150" s="229" t="s">
        <v>2814</v>
      </c>
      <c r="F150" s="228" t="str">
        <f t="shared" si="8"/>
        <v>北海道白老町</v>
      </c>
      <c r="G150" s="229" t="s">
        <v>2778</v>
      </c>
      <c r="H150" s="228" t="s">
        <v>2438</v>
      </c>
      <c r="I150" s="228" t="s">
        <v>2813</v>
      </c>
      <c r="K150" s="228" t="str">
        <f t="shared" si="9"/>
        <v>長野県高山村</v>
      </c>
      <c r="L150" s="228" t="s">
        <v>2794</v>
      </c>
      <c r="M150" s="228" t="s">
        <v>2267</v>
      </c>
      <c r="N150" s="228" t="s">
        <v>2469</v>
      </c>
    </row>
    <row r="151" spans="1:14">
      <c r="A151" s="228" t="str">
        <f t="shared" si="7"/>
        <v>大阪府茨木市</v>
      </c>
      <c r="B151" s="214" t="s">
        <v>2755</v>
      </c>
      <c r="C151" s="228" t="s">
        <v>2503</v>
      </c>
      <c r="D151" s="229" t="s">
        <v>2812</v>
      </c>
      <c r="F151" s="228" t="str">
        <f t="shared" si="8"/>
        <v>北海道むかわ町</v>
      </c>
      <c r="G151" s="229" t="s">
        <v>2778</v>
      </c>
      <c r="H151" s="228" t="s">
        <v>2438</v>
      </c>
      <c r="I151" s="228" t="s">
        <v>2811</v>
      </c>
      <c r="K151" s="228" t="str">
        <f t="shared" si="9"/>
        <v>長野県山ノ内町</v>
      </c>
      <c r="L151" s="228" t="s">
        <v>2794</v>
      </c>
      <c r="M151" s="228" t="s">
        <v>2267</v>
      </c>
      <c r="N151" s="228" t="s">
        <v>2810</v>
      </c>
    </row>
    <row r="152" spans="1:14">
      <c r="A152" s="228" t="str">
        <f t="shared" si="7"/>
        <v>大阪府八尾市</v>
      </c>
      <c r="B152" s="214" t="s">
        <v>2755</v>
      </c>
      <c r="C152" s="228" t="s">
        <v>2503</v>
      </c>
      <c r="D152" s="229" t="s">
        <v>2809</v>
      </c>
      <c r="F152" s="228" t="str">
        <f t="shared" si="8"/>
        <v>北海道日高町</v>
      </c>
      <c r="G152" s="229" t="s">
        <v>2778</v>
      </c>
      <c r="H152" s="228" t="s">
        <v>2438</v>
      </c>
      <c r="I152" s="228" t="s">
        <v>2808</v>
      </c>
      <c r="K152" s="228" t="str">
        <f t="shared" si="9"/>
        <v>長野県木島平村</v>
      </c>
      <c r="L152" s="228" t="s">
        <v>2794</v>
      </c>
      <c r="M152" s="228" t="s">
        <v>2267</v>
      </c>
      <c r="N152" s="228" t="s">
        <v>2807</v>
      </c>
    </row>
    <row r="153" spans="1:14">
      <c r="A153" s="228" t="str">
        <f t="shared" si="7"/>
        <v>大阪府柏原市</v>
      </c>
      <c r="B153" s="214" t="s">
        <v>2806</v>
      </c>
      <c r="C153" s="228" t="s">
        <v>2503</v>
      </c>
      <c r="D153" s="229" t="s">
        <v>2805</v>
      </c>
      <c r="F153" s="228" t="str">
        <f t="shared" si="8"/>
        <v>北海道新冠町</v>
      </c>
      <c r="G153" s="229" t="s">
        <v>2778</v>
      </c>
      <c r="H153" s="228" t="s">
        <v>2438</v>
      </c>
      <c r="I153" s="228" t="s">
        <v>2804</v>
      </c>
      <c r="K153" s="228" t="str">
        <f t="shared" si="9"/>
        <v>長野県野沢温泉村</v>
      </c>
      <c r="L153" s="228" t="s">
        <v>2794</v>
      </c>
      <c r="M153" s="228" t="s">
        <v>2267</v>
      </c>
      <c r="N153" s="228" t="s">
        <v>2803</v>
      </c>
    </row>
    <row r="154" spans="1:14">
      <c r="A154" s="228" t="str">
        <f t="shared" si="7"/>
        <v>大阪府東大阪市</v>
      </c>
      <c r="B154" s="214" t="s">
        <v>2755</v>
      </c>
      <c r="C154" s="228" t="s">
        <v>2503</v>
      </c>
      <c r="D154" s="229" t="s">
        <v>2802</v>
      </c>
      <c r="F154" s="228" t="str">
        <f t="shared" si="8"/>
        <v>北海道様似町</v>
      </c>
      <c r="G154" s="229" t="s">
        <v>2778</v>
      </c>
      <c r="H154" s="228" t="s">
        <v>2438</v>
      </c>
      <c r="I154" s="228" t="s">
        <v>2801</v>
      </c>
      <c r="K154" s="228" t="str">
        <f t="shared" si="9"/>
        <v>長野県信濃町</v>
      </c>
      <c r="L154" s="228" t="s">
        <v>2794</v>
      </c>
      <c r="M154" s="228" t="s">
        <v>2267</v>
      </c>
      <c r="N154" s="228" t="s">
        <v>2800</v>
      </c>
    </row>
    <row r="155" spans="1:14">
      <c r="A155" s="228" t="str">
        <f t="shared" si="7"/>
        <v>大阪府交野市</v>
      </c>
      <c r="B155" s="214" t="s">
        <v>2755</v>
      </c>
      <c r="C155" s="228" t="s">
        <v>2503</v>
      </c>
      <c r="D155" s="229" t="s">
        <v>2799</v>
      </c>
      <c r="F155" s="228" t="str">
        <f t="shared" si="8"/>
        <v>北海道新得町</v>
      </c>
      <c r="G155" s="229" t="s">
        <v>2778</v>
      </c>
      <c r="H155" s="228" t="s">
        <v>2438</v>
      </c>
      <c r="I155" s="228" t="s">
        <v>2798</v>
      </c>
      <c r="K155" s="228" t="str">
        <f t="shared" si="9"/>
        <v>長野県栄村</v>
      </c>
      <c r="L155" s="228" t="s">
        <v>2794</v>
      </c>
      <c r="M155" s="228" t="s">
        <v>2267</v>
      </c>
      <c r="N155" s="228" t="s">
        <v>2797</v>
      </c>
    </row>
    <row r="156" spans="1:14">
      <c r="A156" s="228" t="str">
        <f t="shared" si="7"/>
        <v>大阪府摂津市</v>
      </c>
      <c r="B156" s="214" t="s">
        <v>2755</v>
      </c>
      <c r="C156" s="228" t="s">
        <v>2503</v>
      </c>
      <c r="D156" s="229" t="s">
        <v>2796</v>
      </c>
      <c r="F156" s="228" t="str">
        <f t="shared" si="8"/>
        <v>北海道広尾町</v>
      </c>
      <c r="G156" s="229" t="s">
        <v>2778</v>
      </c>
      <c r="H156" s="228" t="s">
        <v>2438</v>
      </c>
      <c r="I156" s="228" t="s">
        <v>2795</v>
      </c>
      <c r="K156" s="228" t="str">
        <f t="shared" si="9"/>
        <v>岐阜県白川村</v>
      </c>
      <c r="L156" s="228" t="s">
        <v>2794</v>
      </c>
      <c r="M156" s="228" t="s">
        <v>2247</v>
      </c>
      <c r="N156" s="228" t="s">
        <v>2282</v>
      </c>
    </row>
    <row r="157" spans="1:14">
      <c r="A157" s="228" t="str">
        <f t="shared" si="7"/>
        <v>大阪府島本町</v>
      </c>
      <c r="B157" s="214" t="s">
        <v>2755</v>
      </c>
      <c r="C157" s="228" t="s">
        <v>2503</v>
      </c>
      <c r="D157" s="229" t="s">
        <v>2793</v>
      </c>
      <c r="F157" s="228" t="str">
        <f t="shared" si="8"/>
        <v>北海道釧路町</v>
      </c>
      <c r="G157" s="229" t="s">
        <v>2778</v>
      </c>
      <c r="H157" s="228" t="s">
        <v>2438</v>
      </c>
      <c r="I157" s="228" t="s">
        <v>2792</v>
      </c>
      <c r="K157" s="228" t="str">
        <f t="shared" si="9"/>
        <v>北海道岩見沢市</v>
      </c>
      <c r="L157" s="228" t="s">
        <v>2693</v>
      </c>
      <c r="M157" s="228" t="s">
        <v>2438</v>
      </c>
      <c r="N157" s="228" t="s">
        <v>2791</v>
      </c>
    </row>
    <row r="158" spans="1:14">
      <c r="A158" s="228" t="str">
        <f t="shared" si="7"/>
        <v>兵庫県尼崎市</v>
      </c>
      <c r="B158" s="214" t="s">
        <v>2755</v>
      </c>
      <c r="C158" s="228" t="s">
        <v>2185</v>
      </c>
      <c r="D158" s="229" t="s">
        <v>2790</v>
      </c>
      <c r="F158" s="228" t="str">
        <f t="shared" si="8"/>
        <v>北海道厚岸町</v>
      </c>
      <c r="G158" s="229" t="s">
        <v>2778</v>
      </c>
      <c r="H158" s="228" t="s">
        <v>2438</v>
      </c>
      <c r="I158" s="228" t="s">
        <v>377</v>
      </c>
      <c r="K158" s="228" t="str">
        <f t="shared" si="9"/>
        <v>北海道伊達市</v>
      </c>
      <c r="L158" s="228" t="s">
        <v>2693</v>
      </c>
      <c r="M158" s="228" t="s">
        <v>2438</v>
      </c>
      <c r="N158" s="228" t="s">
        <v>2789</v>
      </c>
    </row>
    <row r="159" spans="1:14">
      <c r="A159" s="228" t="str">
        <f t="shared" si="7"/>
        <v>兵庫県伊丹市</v>
      </c>
      <c r="B159" s="214" t="s">
        <v>2788</v>
      </c>
      <c r="C159" s="228" t="s">
        <v>2185</v>
      </c>
      <c r="D159" s="229" t="s">
        <v>2787</v>
      </c>
      <c r="F159" s="228" t="str">
        <f t="shared" si="8"/>
        <v>北海道浜中町</v>
      </c>
      <c r="G159" s="229" t="s">
        <v>2778</v>
      </c>
      <c r="H159" s="228" t="s">
        <v>2438</v>
      </c>
      <c r="I159" s="228" t="s">
        <v>376</v>
      </c>
      <c r="K159" s="228" t="str">
        <f t="shared" si="9"/>
        <v>北海道石狩市</v>
      </c>
      <c r="L159" s="228" t="s">
        <v>2693</v>
      </c>
      <c r="M159" s="228" t="s">
        <v>2438</v>
      </c>
      <c r="N159" s="228" t="s">
        <v>2786</v>
      </c>
    </row>
    <row r="160" spans="1:14">
      <c r="A160" s="228" t="str">
        <f t="shared" si="7"/>
        <v>兵庫県高砂市</v>
      </c>
      <c r="B160" s="214" t="s">
        <v>2755</v>
      </c>
      <c r="C160" s="228" t="s">
        <v>2185</v>
      </c>
      <c r="D160" s="229" t="s">
        <v>2785</v>
      </c>
      <c r="F160" s="228" t="str">
        <f t="shared" si="8"/>
        <v>北海道白糠町</v>
      </c>
      <c r="G160" s="229" t="s">
        <v>2778</v>
      </c>
      <c r="H160" s="228" t="s">
        <v>2438</v>
      </c>
      <c r="I160" s="228" t="s">
        <v>2784</v>
      </c>
      <c r="K160" s="228" t="str">
        <f t="shared" si="9"/>
        <v>北海道せたな町</v>
      </c>
      <c r="L160" s="228" t="s">
        <v>2693</v>
      </c>
      <c r="M160" s="228" t="s">
        <v>2438</v>
      </c>
      <c r="N160" s="228" t="s">
        <v>2783</v>
      </c>
    </row>
    <row r="161" spans="1:14">
      <c r="A161" s="228" t="str">
        <f t="shared" si="7"/>
        <v>兵庫県川西市</v>
      </c>
      <c r="B161" s="214" t="s">
        <v>2755</v>
      </c>
      <c r="C161" s="228" t="s">
        <v>2185</v>
      </c>
      <c r="D161" s="229" t="s">
        <v>2782</v>
      </c>
      <c r="F161" s="228" t="str">
        <f t="shared" si="8"/>
        <v>北海道標津町</v>
      </c>
      <c r="G161" s="229" t="s">
        <v>2778</v>
      </c>
      <c r="H161" s="228" t="s">
        <v>2438</v>
      </c>
      <c r="I161" s="228" t="s">
        <v>2781</v>
      </c>
      <c r="K161" s="228" t="str">
        <f t="shared" si="9"/>
        <v>北海道洞爺湖町</v>
      </c>
      <c r="L161" s="228" t="s">
        <v>2693</v>
      </c>
      <c r="M161" s="228" t="s">
        <v>2438</v>
      </c>
      <c r="N161" s="228" t="s">
        <v>2780</v>
      </c>
    </row>
    <row r="162" spans="1:14">
      <c r="A162" s="228" t="str">
        <f t="shared" si="7"/>
        <v>兵庫県三田市</v>
      </c>
      <c r="B162" s="214" t="s">
        <v>2755</v>
      </c>
      <c r="C162" s="228" t="s">
        <v>2185</v>
      </c>
      <c r="D162" s="229" t="s">
        <v>2779</v>
      </c>
      <c r="F162" s="228" t="str">
        <f t="shared" si="8"/>
        <v>北海道羅臼町</v>
      </c>
      <c r="G162" s="229" t="s">
        <v>2778</v>
      </c>
      <c r="H162" s="228" t="s">
        <v>2438</v>
      </c>
      <c r="I162" s="228" t="s">
        <v>2777</v>
      </c>
      <c r="K162" s="228" t="str">
        <f t="shared" si="9"/>
        <v>北海道遠軽町</v>
      </c>
      <c r="L162" s="228" t="s">
        <v>2693</v>
      </c>
      <c r="M162" s="228" t="s">
        <v>2438</v>
      </c>
      <c r="N162" s="228" t="s">
        <v>2776</v>
      </c>
    </row>
    <row r="163" spans="1:14">
      <c r="A163" s="228" t="str">
        <f t="shared" si="7"/>
        <v>奈良県奈良市</v>
      </c>
      <c r="B163" s="214" t="s">
        <v>2755</v>
      </c>
      <c r="C163" s="228" t="s">
        <v>2174</v>
      </c>
      <c r="D163" s="229" t="s">
        <v>2775</v>
      </c>
      <c r="F163" s="228" t="str">
        <f t="shared" si="8"/>
        <v>北海道函館市</v>
      </c>
      <c r="G163" s="229" t="s">
        <v>2730</v>
      </c>
      <c r="H163" s="228" t="s">
        <v>2438</v>
      </c>
      <c r="I163" s="229" t="s">
        <v>2774</v>
      </c>
      <c r="K163" s="228" t="str">
        <f t="shared" si="9"/>
        <v>青森県弘前市</v>
      </c>
      <c r="L163" s="228" t="s">
        <v>2693</v>
      </c>
      <c r="M163" s="228" t="s">
        <v>2673</v>
      </c>
      <c r="N163" s="228" t="s">
        <v>2773</v>
      </c>
    </row>
    <row r="164" spans="1:14">
      <c r="A164" s="228" t="str">
        <f t="shared" si="7"/>
        <v>奈良県大和郡山市</v>
      </c>
      <c r="B164" s="214" t="s">
        <v>2755</v>
      </c>
      <c r="C164" s="228" t="s">
        <v>2174</v>
      </c>
      <c r="D164" s="229" t="s">
        <v>2772</v>
      </c>
      <c r="F164" s="228" t="str">
        <f t="shared" si="8"/>
        <v>北海道室蘭市</v>
      </c>
      <c r="G164" s="229" t="s">
        <v>2730</v>
      </c>
      <c r="H164" s="228" t="s">
        <v>2438</v>
      </c>
      <c r="I164" s="228" t="s">
        <v>2771</v>
      </c>
      <c r="K164" s="228" t="str">
        <f t="shared" si="9"/>
        <v>青森県五所川原市</v>
      </c>
      <c r="L164" s="228" t="s">
        <v>2693</v>
      </c>
      <c r="M164" s="228" t="s">
        <v>2673</v>
      </c>
      <c r="N164" s="228" t="s">
        <v>2770</v>
      </c>
    </row>
    <row r="165" spans="1:14">
      <c r="A165" s="228" t="str">
        <f t="shared" si="7"/>
        <v>奈良県川西町</v>
      </c>
      <c r="B165" s="214" t="s">
        <v>2755</v>
      </c>
      <c r="C165" s="228" t="s">
        <v>2174</v>
      </c>
      <c r="D165" s="229" t="s">
        <v>2769</v>
      </c>
      <c r="F165" s="228" t="str">
        <f t="shared" si="8"/>
        <v>北海道苫小牧市</v>
      </c>
      <c r="G165" s="229" t="s">
        <v>2730</v>
      </c>
      <c r="H165" s="228" t="s">
        <v>2438</v>
      </c>
      <c r="I165" s="228" t="s">
        <v>2768</v>
      </c>
      <c r="K165" s="228" t="str">
        <f t="shared" si="9"/>
        <v>青森県十和田市</v>
      </c>
      <c r="L165" s="228" t="s">
        <v>2693</v>
      </c>
      <c r="M165" s="228" t="s">
        <v>2673</v>
      </c>
      <c r="N165" s="232" t="s">
        <v>2767</v>
      </c>
    </row>
    <row r="166" spans="1:14">
      <c r="A166" s="228" t="str">
        <f t="shared" si="7"/>
        <v>広島県広島市</v>
      </c>
      <c r="B166" s="214" t="s">
        <v>2755</v>
      </c>
      <c r="C166" s="228" t="s">
        <v>2158</v>
      </c>
      <c r="D166" s="229" t="s">
        <v>2766</v>
      </c>
      <c r="F166" s="228" t="str">
        <f t="shared" si="8"/>
        <v>北海道登別市</v>
      </c>
      <c r="G166" s="229" t="s">
        <v>2730</v>
      </c>
      <c r="H166" s="228" t="s">
        <v>2438</v>
      </c>
      <c r="I166" s="228" t="s">
        <v>2765</v>
      </c>
      <c r="K166" s="228" t="str">
        <f t="shared" si="9"/>
        <v>青森県平川市</v>
      </c>
      <c r="L166" s="228" t="s">
        <v>2693</v>
      </c>
      <c r="M166" s="228" t="s">
        <v>2673</v>
      </c>
      <c r="N166" s="228" t="s">
        <v>2764</v>
      </c>
    </row>
    <row r="167" spans="1:14">
      <c r="A167" s="228" t="str">
        <f t="shared" si="7"/>
        <v>広島県府中町</v>
      </c>
      <c r="B167" s="214" t="s">
        <v>2755</v>
      </c>
      <c r="C167" s="228" t="s">
        <v>2158</v>
      </c>
      <c r="D167" s="229" t="s">
        <v>2763</v>
      </c>
      <c r="F167" s="228" t="str">
        <f t="shared" si="8"/>
        <v>北海道北斗市</v>
      </c>
      <c r="G167" s="229" t="s">
        <v>2730</v>
      </c>
      <c r="H167" s="228" t="s">
        <v>2438</v>
      </c>
      <c r="I167" s="232" t="s">
        <v>2762</v>
      </c>
      <c r="K167" s="228" t="str">
        <f t="shared" si="9"/>
        <v>青森県東北町</v>
      </c>
      <c r="L167" s="228" t="s">
        <v>2693</v>
      </c>
      <c r="M167" s="228" t="s">
        <v>2673</v>
      </c>
      <c r="N167" s="228" t="s">
        <v>2761</v>
      </c>
    </row>
    <row r="168" spans="1:14">
      <c r="A168" s="228" t="str">
        <f t="shared" si="7"/>
        <v>福岡県福岡市</v>
      </c>
      <c r="B168" s="214" t="s">
        <v>2755</v>
      </c>
      <c r="C168" s="228" t="s">
        <v>2130</v>
      </c>
      <c r="D168" s="229" t="s">
        <v>2760</v>
      </c>
      <c r="F168" s="228" t="str">
        <f t="shared" si="8"/>
        <v>北海道松前町</v>
      </c>
      <c r="G168" s="229" t="s">
        <v>2730</v>
      </c>
      <c r="H168" s="228" t="s">
        <v>2438</v>
      </c>
      <c r="I168" s="228" t="s">
        <v>2759</v>
      </c>
      <c r="K168" s="228" t="str">
        <f t="shared" si="9"/>
        <v>岩手県八幡平市</v>
      </c>
      <c r="L168" s="228" t="s">
        <v>2693</v>
      </c>
      <c r="M168" s="228" t="s">
        <v>2629</v>
      </c>
      <c r="N168" s="228" t="s">
        <v>2657</v>
      </c>
    </row>
    <row r="169" spans="1:14">
      <c r="A169" s="228" t="str">
        <f t="shared" si="7"/>
        <v>福岡県春日市</v>
      </c>
      <c r="B169" s="214" t="s">
        <v>2758</v>
      </c>
      <c r="C169" s="228" t="s">
        <v>2130</v>
      </c>
      <c r="D169" s="229" t="s">
        <v>2757</v>
      </c>
      <c r="F169" s="228" t="str">
        <f t="shared" si="8"/>
        <v>北海道知内町</v>
      </c>
      <c r="G169" s="229" t="s">
        <v>2730</v>
      </c>
      <c r="H169" s="228" t="s">
        <v>2438</v>
      </c>
      <c r="I169" s="228" t="s">
        <v>2756</v>
      </c>
      <c r="K169" s="228" t="str">
        <f t="shared" si="9"/>
        <v>宮城県大崎市</v>
      </c>
      <c r="L169" s="228" t="s">
        <v>2693</v>
      </c>
      <c r="M169" s="228" t="s">
        <v>2429</v>
      </c>
      <c r="N169" s="228" t="s">
        <v>2622</v>
      </c>
    </row>
    <row r="170" spans="1:14">
      <c r="A170" s="228" t="str">
        <f t="shared" si="7"/>
        <v>福岡県福津市</v>
      </c>
      <c r="B170" s="214" t="s">
        <v>2755</v>
      </c>
      <c r="C170" s="228" t="s">
        <v>2130</v>
      </c>
      <c r="D170" s="229" t="s">
        <v>2754</v>
      </c>
      <c r="F170" s="228" t="str">
        <f t="shared" si="8"/>
        <v>北海道木古内町</v>
      </c>
      <c r="G170" s="229" t="s">
        <v>2730</v>
      </c>
      <c r="H170" s="228" t="s">
        <v>2438</v>
      </c>
      <c r="I170" s="228" t="s">
        <v>2753</v>
      </c>
      <c r="K170" s="228" t="str">
        <f t="shared" si="9"/>
        <v>秋田県横手市</v>
      </c>
      <c r="L170" s="228" t="s">
        <v>2693</v>
      </c>
      <c r="M170" s="228" t="s">
        <v>2579</v>
      </c>
      <c r="N170" s="228" t="s">
        <v>2609</v>
      </c>
    </row>
    <row r="171" spans="1:14">
      <c r="A171" s="228" t="str">
        <f t="shared" si="7"/>
        <v>宮城県仙台市</v>
      </c>
      <c r="B171" s="214" t="s">
        <v>2441</v>
      </c>
      <c r="C171" s="228" t="s">
        <v>2429</v>
      </c>
      <c r="D171" s="229" t="s">
        <v>2752</v>
      </c>
      <c r="F171" s="228" t="str">
        <f t="shared" si="8"/>
        <v>北海道七飯町</v>
      </c>
      <c r="G171" s="229" t="s">
        <v>2730</v>
      </c>
      <c r="H171" s="228" t="s">
        <v>2438</v>
      </c>
      <c r="I171" s="228" t="s">
        <v>2751</v>
      </c>
      <c r="K171" s="228" t="str">
        <f t="shared" si="9"/>
        <v>秋田県大館市</v>
      </c>
      <c r="L171" s="228" t="s">
        <v>2693</v>
      </c>
      <c r="M171" s="228" t="s">
        <v>2579</v>
      </c>
      <c r="N171" s="228" t="s">
        <v>2607</v>
      </c>
    </row>
    <row r="172" spans="1:14">
      <c r="A172" s="228" t="str">
        <f t="shared" si="7"/>
        <v>宮城県七ヶ浜町</v>
      </c>
      <c r="B172" s="214" t="s">
        <v>2441</v>
      </c>
      <c r="C172" s="228" t="s">
        <v>2429</v>
      </c>
      <c r="D172" s="229" t="s">
        <v>2750</v>
      </c>
      <c r="F172" s="228" t="str">
        <f t="shared" si="8"/>
        <v>北海道鹿部町</v>
      </c>
      <c r="G172" s="229" t="s">
        <v>2730</v>
      </c>
      <c r="H172" s="228" t="s">
        <v>2438</v>
      </c>
      <c r="I172" s="228" t="s">
        <v>2749</v>
      </c>
      <c r="K172" s="228" t="str">
        <f t="shared" si="9"/>
        <v>秋田県鹿角市</v>
      </c>
      <c r="L172" s="228" t="s">
        <v>2693</v>
      </c>
      <c r="M172" s="228" t="s">
        <v>2579</v>
      </c>
      <c r="N172" s="228" t="s">
        <v>2603</v>
      </c>
    </row>
    <row r="173" spans="1:14">
      <c r="A173" s="228" t="str">
        <f t="shared" si="7"/>
        <v>宮城県大和町</v>
      </c>
      <c r="B173" s="214" t="s">
        <v>2441</v>
      </c>
      <c r="C173" s="228" t="s">
        <v>2429</v>
      </c>
      <c r="D173" s="229" t="s">
        <v>2748</v>
      </c>
      <c r="F173" s="228" t="str">
        <f t="shared" si="8"/>
        <v>北海道森町</v>
      </c>
      <c r="G173" s="229" t="s">
        <v>2730</v>
      </c>
      <c r="H173" s="228" t="s">
        <v>2438</v>
      </c>
      <c r="I173" s="228" t="s">
        <v>2229</v>
      </c>
      <c r="K173" s="228" t="str">
        <f t="shared" si="9"/>
        <v>秋田県由利本荘市</v>
      </c>
      <c r="L173" s="228" t="s">
        <v>2693</v>
      </c>
      <c r="M173" s="228" t="s">
        <v>2579</v>
      </c>
      <c r="N173" s="228" t="s">
        <v>2747</v>
      </c>
    </row>
    <row r="174" spans="1:14">
      <c r="A174" s="228" t="str">
        <f t="shared" si="7"/>
        <v>宮城県富谷市</v>
      </c>
      <c r="B174" s="214" t="s">
        <v>2441</v>
      </c>
      <c r="C174" s="228" t="s">
        <v>2429</v>
      </c>
      <c r="D174" s="229" t="s">
        <v>2746</v>
      </c>
      <c r="F174" s="228" t="str">
        <f t="shared" si="8"/>
        <v>北海道江差町</v>
      </c>
      <c r="G174" s="229" t="s">
        <v>2730</v>
      </c>
      <c r="H174" s="228" t="s">
        <v>2438</v>
      </c>
      <c r="I174" s="228" t="s">
        <v>606</v>
      </c>
      <c r="K174" s="228" t="str">
        <f t="shared" si="9"/>
        <v>秋田県大仙市</v>
      </c>
      <c r="L174" s="228" t="s">
        <v>2693</v>
      </c>
      <c r="M174" s="228" t="s">
        <v>2579</v>
      </c>
      <c r="N174" s="228" t="s">
        <v>2599</v>
      </c>
    </row>
    <row r="175" spans="1:14">
      <c r="A175" s="228" t="str">
        <f t="shared" si="7"/>
        <v>茨城県古河市</v>
      </c>
      <c r="B175" s="214" t="s">
        <v>2441</v>
      </c>
      <c r="C175" s="228" t="s">
        <v>2409</v>
      </c>
      <c r="D175" s="229" t="s">
        <v>2745</v>
      </c>
      <c r="F175" s="228" t="str">
        <f t="shared" si="8"/>
        <v>北海道上ノ国町</v>
      </c>
      <c r="G175" s="229" t="s">
        <v>2730</v>
      </c>
      <c r="H175" s="228" t="s">
        <v>2438</v>
      </c>
      <c r="I175" s="228" t="s">
        <v>598</v>
      </c>
      <c r="K175" s="228" t="str">
        <f t="shared" si="9"/>
        <v>秋田県北秋田市</v>
      </c>
      <c r="L175" s="228" t="s">
        <v>2693</v>
      </c>
      <c r="M175" s="228" t="s">
        <v>2579</v>
      </c>
      <c r="N175" s="228" t="s">
        <v>2597</v>
      </c>
    </row>
    <row r="176" spans="1:14">
      <c r="A176" s="228" t="str">
        <f t="shared" si="7"/>
        <v>茨城県常総市</v>
      </c>
      <c r="B176" s="214" t="s">
        <v>2441</v>
      </c>
      <c r="C176" s="228" t="s">
        <v>2409</v>
      </c>
      <c r="D176" s="229" t="s">
        <v>2744</v>
      </c>
      <c r="F176" s="228" t="str">
        <f t="shared" si="8"/>
        <v>北海道厚沢部町</v>
      </c>
      <c r="G176" s="229" t="s">
        <v>2730</v>
      </c>
      <c r="H176" s="228" t="s">
        <v>2438</v>
      </c>
      <c r="I176" s="228" t="s">
        <v>590</v>
      </c>
      <c r="K176" s="228" t="str">
        <f t="shared" si="9"/>
        <v>秋田県仙北市</v>
      </c>
      <c r="L176" s="228" t="s">
        <v>2693</v>
      </c>
      <c r="M176" s="228" t="s">
        <v>2579</v>
      </c>
      <c r="N176" s="228" t="s">
        <v>2595</v>
      </c>
    </row>
    <row r="177" spans="1:14">
      <c r="A177" s="228" t="str">
        <f t="shared" si="7"/>
        <v>茨城県ひたちなか市</v>
      </c>
      <c r="B177" s="214" t="s">
        <v>2441</v>
      </c>
      <c r="C177" s="228" t="s">
        <v>2409</v>
      </c>
      <c r="D177" s="229" t="s">
        <v>2743</v>
      </c>
      <c r="F177" s="228" t="str">
        <f t="shared" si="8"/>
        <v>北海道乙部町</v>
      </c>
      <c r="G177" s="229" t="s">
        <v>2730</v>
      </c>
      <c r="H177" s="228" t="s">
        <v>2438</v>
      </c>
      <c r="I177" s="228" t="s">
        <v>2742</v>
      </c>
      <c r="K177" s="228" t="str">
        <f t="shared" si="9"/>
        <v>秋田県美郷町</v>
      </c>
      <c r="L177" s="228" t="s">
        <v>2693</v>
      </c>
      <c r="M177" s="228" t="s">
        <v>2579</v>
      </c>
      <c r="N177" s="228" t="s">
        <v>2741</v>
      </c>
    </row>
    <row r="178" spans="1:14">
      <c r="A178" s="228" t="str">
        <f t="shared" si="7"/>
        <v>茨城県坂東市</v>
      </c>
      <c r="B178" s="214" t="s">
        <v>2441</v>
      </c>
      <c r="C178" s="228" t="s">
        <v>2409</v>
      </c>
      <c r="D178" s="229" t="s">
        <v>2740</v>
      </c>
      <c r="F178" s="228" t="str">
        <f t="shared" si="8"/>
        <v>北海道奥尻町</v>
      </c>
      <c r="G178" s="229" t="s">
        <v>2730</v>
      </c>
      <c r="H178" s="228" t="s">
        <v>2438</v>
      </c>
      <c r="I178" s="228" t="s">
        <v>2739</v>
      </c>
      <c r="K178" s="228" t="str">
        <f t="shared" si="9"/>
        <v>山形県鶴岡市</v>
      </c>
      <c r="L178" s="228" t="s">
        <v>2693</v>
      </c>
      <c r="M178" s="228" t="s">
        <v>2529</v>
      </c>
      <c r="N178" s="228" t="s">
        <v>2738</v>
      </c>
    </row>
    <row r="179" spans="1:14">
      <c r="A179" s="228" t="str">
        <f t="shared" si="7"/>
        <v>茨城県神栖市</v>
      </c>
      <c r="B179" s="214" t="s">
        <v>2441</v>
      </c>
      <c r="C179" s="228" t="s">
        <v>2409</v>
      </c>
      <c r="D179" s="229" t="s">
        <v>2737</v>
      </c>
      <c r="F179" s="228" t="str">
        <f t="shared" si="8"/>
        <v>北海道浦河町</v>
      </c>
      <c r="G179" s="229" t="s">
        <v>2730</v>
      </c>
      <c r="H179" s="228" t="s">
        <v>2438</v>
      </c>
      <c r="I179" s="228" t="s">
        <v>2736</v>
      </c>
      <c r="K179" s="228" t="str">
        <f t="shared" si="9"/>
        <v>山形県酒田市</v>
      </c>
      <c r="L179" s="228" t="s">
        <v>2693</v>
      </c>
      <c r="M179" s="228" t="s">
        <v>2529</v>
      </c>
      <c r="N179" s="228" t="s">
        <v>2735</v>
      </c>
    </row>
    <row r="180" spans="1:14">
      <c r="A180" s="228" t="str">
        <f t="shared" si="7"/>
        <v>茨城県つくばみらい市</v>
      </c>
      <c r="B180" s="214" t="s">
        <v>2441</v>
      </c>
      <c r="C180" s="228" t="s">
        <v>2409</v>
      </c>
      <c r="D180" s="229" t="s">
        <v>2734</v>
      </c>
      <c r="F180" s="228" t="str">
        <f t="shared" si="8"/>
        <v>北海道えりも町</v>
      </c>
      <c r="G180" s="229" t="s">
        <v>2730</v>
      </c>
      <c r="H180" s="228" t="s">
        <v>2438</v>
      </c>
      <c r="I180" s="228" t="s">
        <v>2733</v>
      </c>
      <c r="K180" s="228" t="str">
        <f t="shared" si="9"/>
        <v>山形県庄内町</v>
      </c>
      <c r="L180" s="228" t="s">
        <v>2693</v>
      </c>
      <c r="M180" s="228" t="s">
        <v>2529</v>
      </c>
      <c r="N180" s="228" t="s">
        <v>2732</v>
      </c>
    </row>
    <row r="181" spans="1:14">
      <c r="A181" s="228" t="str">
        <f t="shared" si="7"/>
        <v>茨城県那珂市</v>
      </c>
      <c r="B181" s="214" t="s">
        <v>2441</v>
      </c>
      <c r="C181" s="228" t="s">
        <v>2409</v>
      </c>
      <c r="D181" s="229" t="s">
        <v>2731</v>
      </c>
      <c r="F181" s="228" t="str">
        <f t="shared" si="8"/>
        <v>北海道新ひだか町</v>
      </c>
      <c r="G181" s="229" t="s">
        <v>2730</v>
      </c>
      <c r="H181" s="228" t="s">
        <v>2438</v>
      </c>
      <c r="I181" s="228" t="s">
        <v>2729</v>
      </c>
      <c r="K181" s="228" t="str">
        <f t="shared" si="9"/>
        <v>福島県喜多方市</v>
      </c>
      <c r="L181" s="228" t="s">
        <v>2693</v>
      </c>
      <c r="M181" s="228" t="s">
        <v>2483</v>
      </c>
      <c r="N181" s="228" t="s">
        <v>2524</v>
      </c>
    </row>
    <row r="182" spans="1:14">
      <c r="A182" s="228" t="str">
        <f t="shared" si="7"/>
        <v>茨城県大洗町</v>
      </c>
      <c r="B182" s="214" t="s">
        <v>2441</v>
      </c>
      <c r="C182" s="228" t="s">
        <v>2409</v>
      </c>
      <c r="D182" s="229" t="s">
        <v>2728</v>
      </c>
      <c r="F182" s="228" t="str">
        <f t="shared" si="8"/>
        <v>青森県青森市</v>
      </c>
      <c r="G182" s="229" t="s">
        <v>2278</v>
      </c>
      <c r="H182" s="228" t="s">
        <v>2673</v>
      </c>
      <c r="I182" s="214" t="s">
        <v>2075</v>
      </c>
      <c r="K182" s="228" t="str">
        <f t="shared" si="9"/>
        <v>福島県南会津町</v>
      </c>
      <c r="L182" s="228" t="s">
        <v>2693</v>
      </c>
      <c r="M182" s="228" t="s">
        <v>2483</v>
      </c>
      <c r="N182" s="228" t="s">
        <v>2727</v>
      </c>
    </row>
    <row r="183" spans="1:14">
      <c r="A183" s="228" t="str">
        <f t="shared" si="7"/>
        <v>茨城県河内町</v>
      </c>
      <c r="B183" s="214" t="s">
        <v>2441</v>
      </c>
      <c r="C183" s="228" t="s">
        <v>2409</v>
      </c>
      <c r="D183" s="229" t="s">
        <v>2726</v>
      </c>
      <c r="F183" s="228" t="str">
        <f t="shared" si="8"/>
        <v>青森県弘前市</v>
      </c>
      <c r="G183" s="229" t="s">
        <v>2278</v>
      </c>
      <c r="H183" s="228" t="s">
        <v>2673</v>
      </c>
      <c r="I183" s="214" t="s">
        <v>2029</v>
      </c>
      <c r="K183" s="228" t="str">
        <f t="shared" si="9"/>
        <v>福島県会津美里町</v>
      </c>
      <c r="L183" s="228" t="s">
        <v>2693</v>
      </c>
      <c r="M183" s="228" t="s">
        <v>2483</v>
      </c>
      <c r="N183" s="228" t="s">
        <v>2725</v>
      </c>
    </row>
    <row r="184" spans="1:14">
      <c r="A184" s="228" t="str">
        <f t="shared" si="7"/>
        <v>茨城県五霞町</v>
      </c>
      <c r="B184" s="214" t="s">
        <v>2441</v>
      </c>
      <c r="C184" s="228" t="s">
        <v>2409</v>
      </c>
      <c r="D184" s="229" t="s">
        <v>2724</v>
      </c>
      <c r="F184" s="228" t="str">
        <f t="shared" si="8"/>
        <v>青森県八戸市</v>
      </c>
      <c r="G184" s="229" t="s">
        <v>2278</v>
      </c>
      <c r="H184" s="228" t="s">
        <v>2673</v>
      </c>
      <c r="I184" s="214" t="s">
        <v>1982</v>
      </c>
      <c r="K184" s="228" t="str">
        <f t="shared" si="9"/>
        <v>新潟県長岡市</v>
      </c>
      <c r="L184" s="228" t="s">
        <v>2693</v>
      </c>
      <c r="M184" s="228" t="s">
        <v>2335</v>
      </c>
      <c r="N184" s="228" t="s">
        <v>2460</v>
      </c>
    </row>
    <row r="185" spans="1:14">
      <c r="A185" s="228" t="str">
        <f t="shared" si="7"/>
        <v>茨城県境町</v>
      </c>
      <c r="B185" s="214" t="s">
        <v>2441</v>
      </c>
      <c r="C185" s="228" t="s">
        <v>2409</v>
      </c>
      <c r="D185" s="229" t="s">
        <v>2723</v>
      </c>
      <c r="F185" s="228" t="str">
        <f t="shared" si="8"/>
        <v>青森県黒石市</v>
      </c>
      <c r="G185" s="229" t="s">
        <v>2278</v>
      </c>
      <c r="H185" s="228" t="s">
        <v>2673</v>
      </c>
      <c r="I185" s="214" t="s">
        <v>1935</v>
      </c>
      <c r="K185" s="228" t="str">
        <f t="shared" si="9"/>
        <v>新潟県三条市</v>
      </c>
      <c r="L185" s="228" t="s">
        <v>2693</v>
      </c>
      <c r="M185" s="228" t="s">
        <v>2335</v>
      </c>
      <c r="N185" s="228" t="s">
        <v>2722</v>
      </c>
    </row>
    <row r="186" spans="1:14">
      <c r="A186" s="228" t="str">
        <f t="shared" si="7"/>
        <v>茨城県利根町</v>
      </c>
      <c r="B186" s="214" t="s">
        <v>2441</v>
      </c>
      <c r="C186" s="228" t="s">
        <v>2409</v>
      </c>
      <c r="D186" s="229" t="s">
        <v>2721</v>
      </c>
      <c r="F186" s="228" t="str">
        <f t="shared" si="8"/>
        <v>青森県五所川原市</v>
      </c>
      <c r="G186" s="229" t="s">
        <v>2278</v>
      </c>
      <c r="H186" s="228" t="s">
        <v>2673</v>
      </c>
      <c r="I186" s="214" t="s">
        <v>1888</v>
      </c>
      <c r="K186" s="228" t="str">
        <f t="shared" si="9"/>
        <v>新潟県柏崎市</v>
      </c>
      <c r="L186" s="228" t="s">
        <v>2693</v>
      </c>
      <c r="M186" s="228" t="s">
        <v>2335</v>
      </c>
      <c r="N186" s="228" t="s">
        <v>2720</v>
      </c>
    </row>
    <row r="187" spans="1:14">
      <c r="A187" s="228" t="str">
        <f t="shared" si="7"/>
        <v>茨城県東海村</v>
      </c>
      <c r="B187" s="214" t="s">
        <v>2441</v>
      </c>
      <c r="C187" s="228" t="s">
        <v>2409</v>
      </c>
      <c r="D187" s="229" t="s">
        <v>2719</v>
      </c>
      <c r="F187" s="228" t="str">
        <f t="shared" si="8"/>
        <v>青森県十和田市</v>
      </c>
      <c r="G187" s="229" t="s">
        <v>2278</v>
      </c>
      <c r="H187" s="228" t="s">
        <v>2673</v>
      </c>
      <c r="I187" s="214" t="s">
        <v>1841</v>
      </c>
      <c r="K187" s="228" t="str">
        <f t="shared" si="9"/>
        <v>新潟県村上市</v>
      </c>
      <c r="L187" s="228" t="s">
        <v>2693</v>
      </c>
      <c r="M187" s="228" t="s">
        <v>2335</v>
      </c>
      <c r="N187" s="228" t="s">
        <v>2718</v>
      </c>
    </row>
    <row r="188" spans="1:14">
      <c r="A188" s="228" t="str">
        <f t="shared" si="7"/>
        <v>栃木県宇都宮市</v>
      </c>
      <c r="B188" s="214" t="s">
        <v>2441</v>
      </c>
      <c r="C188" s="228" t="s">
        <v>2394</v>
      </c>
      <c r="D188" s="229" t="s">
        <v>2717</v>
      </c>
      <c r="F188" s="228" t="str">
        <f t="shared" si="8"/>
        <v>青森県三沢市</v>
      </c>
      <c r="G188" s="229" t="s">
        <v>2278</v>
      </c>
      <c r="H188" s="228" t="s">
        <v>2673</v>
      </c>
      <c r="I188" s="214" t="s">
        <v>1794</v>
      </c>
      <c r="K188" s="228" t="str">
        <f t="shared" si="9"/>
        <v>新潟県五泉市</v>
      </c>
      <c r="L188" s="228" t="s">
        <v>2693</v>
      </c>
      <c r="M188" s="228" t="s">
        <v>2335</v>
      </c>
      <c r="N188" s="228" t="s">
        <v>2716</v>
      </c>
    </row>
    <row r="189" spans="1:14">
      <c r="A189" s="228" t="str">
        <f t="shared" si="7"/>
        <v>栃木県大田原市</v>
      </c>
      <c r="B189" s="214" t="s">
        <v>2441</v>
      </c>
      <c r="C189" s="228" t="s">
        <v>2394</v>
      </c>
      <c r="D189" s="229" t="s">
        <v>2715</v>
      </c>
      <c r="F189" s="228" t="str">
        <f t="shared" si="8"/>
        <v>青森県むつ市</v>
      </c>
      <c r="G189" s="229" t="s">
        <v>2278</v>
      </c>
      <c r="H189" s="228" t="s">
        <v>2673</v>
      </c>
      <c r="I189" s="214" t="s">
        <v>1748</v>
      </c>
      <c r="K189" s="228" t="str">
        <f t="shared" si="9"/>
        <v>新潟県上越市</v>
      </c>
      <c r="L189" s="228" t="s">
        <v>2693</v>
      </c>
      <c r="M189" s="228" t="s">
        <v>2335</v>
      </c>
      <c r="N189" s="228" t="s">
        <v>2714</v>
      </c>
    </row>
    <row r="190" spans="1:14">
      <c r="A190" s="228" t="str">
        <f t="shared" si="7"/>
        <v>栃木県さくら市</v>
      </c>
      <c r="B190" s="214" t="s">
        <v>2441</v>
      </c>
      <c r="C190" s="228" t="s">
        <v>2394</v>
      </c>
      <c r="D190" s="229" t="s">
        <v>2713</v>
      </c>
      <c r="F190" s="228" t="str">
        <f t="shared" si="8"/>
        <v>青森県つがる市</v>
      </c>
      <c r="G190" s="229" t="s">
        <v>2278</v>
      </c>
      <c r="H190" s="228" t="s">
        <v>2673</v>
      </c>
      <c r="I190" s="214" t="s">
        <v>1701</v>
      </c>
      <c r="K190" s="228" t="str">
        <f t="shared" si="9"/>
        <v>新潟県胎内市</v>
      </c>
      <c r="L190" s="228" t="s">
        <v>2693</v>
      </c>
      <c r="M190" s="228" t="s">
        <v>2335</v>
      </c>
      <c r="N190" s="228" t="s">
        <v>2444</v>
      </c>
    </row>
    <row r="191" spans="1:14">
      <c r="A191" s="228" t="str">
        <f t="shared" si="7"/>
        <v>栃木県下野市</v>
      </c>
      <c r="B191" s="214" t="s">
        <v>2441</v>
      </c>
      <c r="C191" s="228" t="s">
        <v>2394</v>
      </c>
      <c r="D191" s="229" t="s">
        <v>2712</v>
      </c>
      <c r="F191" s="228" t="str">
        <f t="shared" si="8"/>
        <v>青森県平川市</v>
      </c>
      <c r="G191" s="229" t="s">
        <v>2278</v>
      </c>
      <c r="H191" s="228" t="s">
        <v>2673</v>
      </c>
      <c r="I191" s="214" t="s">
        <v>1654</v>
      </c>
      <c r="K191" s="228" t="str">
        <f t="shared" si="9"/>
        <v>富山県富山市</v>
      </c>
      <c r="L191" s="228" t="s">
        <v>2693</v>
      </c>
      <c r="M191" s="228" t="s">
        <v>2325</v>
      </c>
      <c r="N191" s="228" t="s">
        <v>2332</v>
      </c>
    </row>
    <row r="192" spans="1:14">
      <c r="A192" s="228" t="str">
        <f t="shared" si="7"/>
        <v>栃木県野木町</v>
      </c>
      <c r="B192" s="214" t="s">
        <v>2441</v>
      </c>
      <c r="C192" s="228" t="s">
        <v>2394</v>
      </c>
      <c r="D192" s="229" t="s">
        <v>2711</v>
      </c>
      <c r="F192" s="228" t="str">
        <f t="shared" si="8"/>
        <v>青森県平内町</v>
      </c>
      <c r="G192" s="229" t="s">
        <v>2278</v>
      </c>
      <c r="H192" s="228" t="s">
        <v>2673</v>
      </c>
      <c r="I192" s="214" t="s">
        <v>1607</v>
      </c>
      <c r="K192" s="228" t="str">
        <f t="shared" si="9"/>
        <v>富山県黒部市</v>
      </c>
      <c r="L192" s="228" t="s">
        <v>2693</v>
      </c>
      <c r="M192" s="228" t="s">
        <v>2325</v>
      </c>
      <c r="N192" s="228" t="s">
        <v>2710</v>
      </c>
    </row>
    <row r="193" spans="1:14">
      <c r="A193" s="228" t="str">
        <f t="shared" si="7"/>
        <v>群馬県高崎市</v>
      </c>
      <c r="B193" s="214" t="s">
        <v>2441</v>
      </c>
      <c r="C193" s="228" t="s">
        <v>2372</v>
      </c>
      <c r="D193" s="229" t="s">
        <v>2709</v>
      </c>
      <c r="F193" s="228" t="str">
        <f t="shared" si="8"/>
        <v>青森県今別町</v>
      </c>
      <c r="G193" s="229" t="s">
        <v>2278</v>
      </c>
      <c r="H193" s="228" t="s">
        <v>2673</v>
      </c>
      <c r="I193" s="214" t="s">
        <v>1561</v>
      </c>
      <c r="K193" s="228" t="str">
        <f t="shared" si="9"/>
        <v>富山県砺波市</v>
      </c>
      <c r="L193" s="228" t="s">
        <v>2693</v>
      </c>
      <c r="M193" s="228" t="s">
        <v>2325</v>
      </c>
      <c r="N193" s="228" t="s">
        <v>2708</v>
      </c>
    </row>
    <row r="194" spans="1:14">
      <c r="A194" s="228" t="str">
        <f t="shared" ref="A194:A257" si="10">CONCATENATE(C194,D194)</f>
        <v>群馬県明和町</v>
      </c>
      <c r="B194" s="214" t="s">
        <v>2441</v>
      </c>
      <c r="C194" s="228" t="s">
        <v>2372</v>
      </c>
      <c r="D194" s="229" t="s">
        <v>2707</v>
      </c>
      <c r="F194" s="228" t="str">
        <f t="shared" ref="F194:F257" si="11">CONCATENATE(H194,I194)</f>
        <v>青森県蓬田村</v>
      </c>
      <c r="G194" s="229" t="s">
        <v>2278</v>
      </c>
      <c r="H194" s="228" t="s">
        <v>2673</v>
      </c>
      <c r="I194" s="214" t="s">
        <v>1516</v>
      </c>
      <c r="K194" s="228" t="str">
        <f t="shared" ref="K194:K202" si="12">CONCATENATE(M194,N194)</f>
        <v>富山県南砺市</v>
      </c>
      <c r="L194" s="228" t="s">
        <v>2693</v>
      </c>
      <c r="M194" s="228" t="s">
        <v>2325</v>
      </c>
      <c r="N194" s="228" t="s">
        <v>2331</v>
      </c>
    </row>
    <row r="195" spans="1:14">
      <c r="A195" s="228" t="str">
        <f t="shared" si="10"/>
        <v>埼玉県川越市</v>
      </c>
      <c r="B195" s="214" t="s">
        <v>2441</v>
      </c>
      <c r="C195" s="228" t="s">
        <v>2359</v>
      </c>
      <c r="D195" s="229" t="s">
        <v>2706</v>
      </c>
      <c r="F195" s="228" t="str">
        <f t="shared" si="11"/>
        <v>青森県外ヶ浜町</v>
      </c>
      <c r="G195" s="229" t="s">
        <v>2278</v>
      </c>
      <c r="H195" s="228" t="s">
        <v>2673</v>
      </c>
      <c r="I195" s="229" t="s">
        <v>1469</v>
      </c>
      <c r="K195" s="228" t="str">
        <f t="shared" si="12"/>
        <v>石川県加賀市</v>
      </c>
      <c r="L195" s="228" t="s">
        <v>2693</v>
      </c>
      <c r="M195" s="228" t="s">
        <v>2321</v>
      </c>
      <c r="N195" s="228" t="s">
        <v>2705</v>
      </c>
    </row>
    <row r="196" spans="1:14">
      <c r="A196" s="228" t="str">
        <f t="shared" si="10"/>
        <v>埼玉県川口市</v>
      </c>
      <c r="B196" s="214" t="s">
        <v>2441</v>
      </c>
      <c r="C196" s="228" t="s">
        <v>2359</v>
      </c>
      <c r="D196" s="229" t="s">
        <v>2704</v>
      </c>
      <c r="F196" s="228" t="str">
        <f t="shared" si="11"/>
        <v>青森県鰺ヶ沢町</v>
      </c>
      <c r="G196" s="229" t="s">
        <v>2278</v>
      </c>
      <c r="H196" s="228" t="s">
        <v>2673</v>
      </c>
      <c r="I196" s="229" t="s">
        <v>2703</v>
      </c>
      <c r="K196" s="228" t="str">
        <f t="shared" si="12"/>
        <v>石川県白山市</v>
      </c>
      <c r="L196" s="228" t="s">
        <v>2693</v>
      </c>
      <c r="M196" s="228" t="s">
        <v>2321</v>
      </c>
      <c r="N196" s="228" t="s">
        <v>2702</v>
      </c>
    </row>
    <row r="197" spans="1:14">
      <c r="A197" s="228" t="str">
        <f t="shared" si="10"/>
        <v>埼玉県行田市</v>
      </c>
      <c r="B197" s="214" t="s">
        <v>2441</v>
      </c>
      <c r="C197" s="228" t="s">
        <v>2359</v>
      </c>
      <c r="D197" s="229" t="s">
        <v>2701</v>
      </c>
      <c r="F197" s="228" t="str">
        <f t="shared" si="11"/>
        <v>青森県深浦町</v>
      </c>
      <c r="G197" s="229" t="s">
        <v>2278</v>
      </c>
      <c r="H197" s="228" t="s">
        <v>2673</v>
      </c>
      <c r="I197" s="214" t="s">
        <v>1381</v>
      </c>
      <c r="K197" s="228" t="str">
        <f t="shared" si="12"/>
        <v>福井県南越前町</v>
      </c>
      <c r="L197" s="228" t="s">
        <v>2693</v>
      </c>
      <c r="M197" s="228" t="s">
        <v>2319</v>
      </c>
      <c r="N197" s="228" t="s">
        <v>2700</v>
      </c>
    </row>
    <row r="198" spans="1:14">
      <c r="A198" s="228" t="str">
        <f t="shared" si="10"/>
        <v>埼玉県所沢市</v>
      </c>
      <c r="B198" s="214" t="s">
        <v>2441</v>
      </c>
      <c r="C198" s="228" t="s">
        <v>2359</v>
      </c>
      <c r="D198" s="229" t="s">
        <v>2699</v>
      </c>
      <c r="F198" s="228" t="str">
        <f t="shared" si="11"/>
        <v>青森県西目屋村</v>
      </c>
      <c r="G198" s="229" t="s">
        <v>2278</v>
      </c>
      <c r="H198" s="228" t="s">
        <v>2673</v>
      </c>
      <c r="I198" s="214" t="s">
        <v>1335</v>
      </c>
      <c r="K198" s="228" t="str">
        <f t="shared" si="12"/>
        <v>長野県長野市</v>
      </c>
      <c r="L198" s="228" t="s">
        <v>2693</v>
      </c>
      <c r="M198" s="228" t="s">
        <v>2267</v>
      </c>
      <c r="N198" s="228" t="s">
        <v>2292</v>
      </c>
    </row>
    <row r="199" spans="1:14">
      <c r="A199" s="228" t="str">
        <f t="shared" si="10"/>
        <v>埼玉県飯能市</v>
      </c>
      <c r="B199" s="214" t="s">
        <v>2441</v>
      </c>
      <c r="C199" s="228" t="s">
        <v>2359</v>
      </c>
      <c r="D199" s="229" t="s">
        <v>2698</v>
      </c>
      <c r="F199" s="228" t="str">
        <f t="shared" si="11"/>
        <v>青森県藤崎町</v>
      </c>
      <c r="G199" s="229" t="s">
        <v>2278</v>
      </c>
      <c r="H199" s="228" t="s">
        <v>2673</v>
      </c>
      <c r="I199" s="214" t="s">
        <v>1291</v>
      </c>
      <c r="K199" s="228" t="str">
        <f t="shared" si="12"/>
        <v>岐阜県高山市</v>
      </c>
      <c r="L199" s="228" t="s">
        <v>2693</v>
      </c>
      <c r="M199" s="228" t="s">
        <v>2247</v>
      </c>
      <c r="N199" s="228" t="s">
        <v>2264</v>
      </c>
    </row>
    <row r="200" spans="1:14">
      <c r="A200" s="228" t="str">
        <f t="shared" si="10"/>
        <v>埼玉県加須市</v>
      </c>
      <c r="B200" s="214" t="s">
        <v>2441</v>
      </c>
      <c r="C200" s="228" t="s">
        <v>2359</v>
      </c>
      <c r="D200" s="229" t="s">
        <v>2697</v>
      </c>
      <c r="F200" s="228" t="str">
        <f t="shared" si="11"/>
        <v>青森県大鰐町</v>
      </c>
      <c r="G200" s="229" t="s">
        <v>2278</v>
      </c>
      <c r="H200" s="228" t="s">
        <v>2673</v>
      </c>
      <c r="I200" s="214" t="s">
        <v>1251</v>
      </c>
      <c r="K200" s="228" t="str">
        <f t="shared" si="12"/>
        <v>岐阜県飛騨市</v>
      </c>
      <c r="L200" s="228" t="s">
        <v>2693</v>
      </c>
      <c r="M200" s="228" t="s">
        <v>2247</v>
      </c>
      <c r="N200" s="228" t="s">
        <v>2286</v>
      </c>
    </row>
    <row r="201" spans="1:14">
      <c r="A201" s="228" t="str">
        <f t="shared" si="10"/>
        <v>埼玉県春日部市</v>
      </c>
      <c r="B201" s="214" t="s">
        <v>2441</v>
      </c>
      <c r="C201" s="228" t="s">
        <v>2359</v>
      </c>
      <c r="D201" s="229" t="s">
        <v>2696</v>
      </c>
      <c r="F201" s="228" t="str">
        <f t="shared" si="11"/>
        <v>青森県田舎館村</v>
      </c>
      <c r="G201" s="229" t="s">
        <v>2278</v>
      </c>
      <c r="H201" s="228" t="s">
        <v>2673</v>
      </c>
      <c r="I201" s="214" t="s">
        <v>1208</v>
      </c>
      <c r="K201" s="228" t="str">
        <f t="shared" si="12"/>
        <v>岐阜県揖斐川町</v>
      </c>
      <c r="L201" s="228" t="s">
        <v>2693</v>
      </c>
      <c r="M201" s="228" t="s">
        <v>2247</v>
      </c>
      <c r="N201" s="228" t="s">
        <v>2695</v>
      </c>
    </row>
    <row r="202" spans="1:14">
      <c r="A202" s="228" t="str">
        <f t="shared" si="10"/>
        <v>埼玉県羽生市</v>
      </c>
      <c r="B202" s="214" t="s">
        <v>2441</v>
      </c>
      <c r="C202" s="228" t="s">
        <v>2359</v>
      </c>
      <c r="D202" s="229" t="s">
        <v>2694</v>
      </c>
      <c r="F202" s="228" t="str">
        <f t="shared" si="11"/>
        <v>青森県板柳町</v>
      </c>
      <c r="G202" s="229" t="s">
        <v>2278</v>
      </c>
      <c r="H202" s="228" t="s">
        <v>2673</v>
      </c>
      <c r="I202" s="214" t="s">
        <v>1171</v>
      </c>
      <c r="K202" s="228" t="str">
        <f t="shared" si="12"/>
        <v>滋賀県長浜市</v>
      </c>
      <c r="L202" s="228" t="s">
        <v>2693</v>
      </c>
      <c r="M202" s="228" t="s">
        <v>2198</v>
      </c>
      <c r="N202" s="228" t="s">
        <v>2206</v>
      </c>
    </row>
    <row r="203" spans="1:14">
      <c r="A203" s="228" t="str">
        <f t="shared" si="10"/>
        <v>埼玉県鴻巣市</v>
      </c>
      <c r="B203" s="214" t="s">
        <v>2441</v>
      </c>
      <c r="C203" s="228" t="s">
        <v>2359</v>
      </c>
      <c r="D203" s="229" t="s">
        <v>2692</v>
      </c>
      <c r="F203" s="228" t="str">
        <f t="shared" si="11"/>
        <v>青森県鶴田町</v>
      </c>
      <c r="G203" s="229" t="s">
        <v>2278</v>
      </c>
      <c r="H203" s="228" t="s">
        <v>2673</v>
      </c>
      <c r="I203" s="214" t="s">
        <v>1139</v>
      </c>
    </row>
    <row r="204" spans="1:14">
      <c r="A204" s="228" t="str">
        <f t="shared" si="10"/>
        <v>埼玉県深谷市</v>
      </c>
      <c r="B204" s="214" t="s">
        <v>2441</v>
      </c>
      <c r="C204" s="228" t="s">
        <v>2359</v>
      </c>
      <c r="D204" s="229" t="s">
        <v>2691</v>
      </c>
      <c r="F204" s="228" t="str">
        <f t="shared" si="11"/>
        <v>青森県中泊町</v>
      </c>
      <c r="G204" s="229" t="s">
        <v>2278</v>
      </c>
      <c r="H204" s="228" t="s">
        <v>2673</v>
      </c>
      <c r="I204" s="214" t="s">
        <v>1103</v>
      </c>
    </row>
    <row r="205" spans="1:14">
      <c r="A205" s="228" t="str">
        <f t="shared" si="10"/>
        <v>埼玉県上尾市</v>
      </c>
      <c r="B205" s="214" t="s">
        <v>2441</v>
      </c>
      <c r="C205" s="228" t="s">
        <v>2359</v>
      </c>
      <c r="D205" s="229" t="s">
        <v>2690</v>
      </c>
      <c r="F205" s="228" t="str">
        <f t="shared" si="11"/>
        <v>青森県野辺地町</v>
      </c>
      <c r="G205" s="229" t="s">
        <v>2278</v>
      </c>
      <c r="H205" s="228" t="s">
        <v>2673</v>
      </c>
      <c r="I205" s="214" t="s">
        <v>1070</v>
      </c>
    </row>
    <row r="206" spans="1:14">
      <c r="A206" s="228" t="str">
        <f t="shared" si="10"/>
        <v>埼玉県草加市</v>
      </c>
      <c r="B206" s="214" t="s">
        <v>2441</v>
      </c>
      <c r="C206" s="228" t="s">
        <v>2359</v>
      </c>
      <c r="D206" s="229" t="s">
        <v>2689</v>
      </c>
      <c r="F206" s="228" t="str">
        <f t="shared" si="11"/>
        <v>青森県七戸町</v>
      </c>
      <c r="G206" s="229" t="s">
        <v>2278</v>
      </c>
      <c r="H206" s="228" t="s">
        <v>2673</v>
      </c>
      <c r="I206" s="214" t="s">
        <v>1037</v>
      </c>
    </row>
    <row r="207" spans="1:14">
      <c r="A207" s="228" t="str">
        <f t="shared" si="10"/>
        <v>埼玉県越谷市</v>
      </c>
      <c r="B207" s="214" t="s">
        <v>2441</v>
      </c>
      <c r="C207" s="228" t="s">
        <v>2359</v>
      </c>
      <c r="D207" s="229" t="s">
        <v>2688</v>
      </c>
      <c r="F207" s="228" t="str">
        <f t="shared" si="11"/>
        <v>青森県六戸町</v>
      </c>
      <c r="G207" s="229" t="s">
        <v>2278</v>
      </c>
      <c r="H207" s="228" t="s">
        <v>2673</v>
      </c>
      <c r="I207" s="214" t="s">
        <v>1006</v>
      </c>
    </row>
    <row r="208" spans="1:14">
      <c r="A208" s="228" t="str">
        <f t="shared" si="10"/>
        <v>埼玉県戸田市</v>
      </c>
      <c r="B208" s="214" t="s">
        <v>2441</v>
      </c>
      <c r="C208" s="228" t="s">
        <v>2359</v>
      </c>
      <c r="D208" s="229" t="s">
        <v>2687</v>
      </c>
      <c r="F208" s="228" t="str">
        <f t="shared" si="11"/>
        <v>青森県横浜町</v>
      </c>
      <c r="G208" s="229" t="s">
        <v>2278</v>
      </c>
      <c r="H208" s="228" t="s">
        <v>2673</v>
      </c>
      <c r="I208" s="214" t="s">
        <v>975</v>
      </c>
    </row>
    <row r="209" spans="1:9">
      <c r="A209" s="228" t="str">
        <f t="shared" si="10"/>
        <v>埼玉県入間市</v>
      </c>
      <c r="B209" s="214" t="s">
        <v>2441</v>
      </c>
      <c r="C209" s="228" t="s">
        <v>2359</v>
      </c>
      <c r="D209" s="229" t="s">
        <v>2686</v>
      </c>
      <c r="F209" s="228" t="str">
        <f t="shared" si="11"/>
        <v>青森県東北町</v>
      </c>
      <c r="G209" s="229" t="s">
        <v>2278</v>
      </c>
      <c r="H209" s="228" t="s">
        <v>2673</v>
      </c>
      <c r="I209" s="214" t="s">
        <v>946</v>
      </c>
    </row>
    <row r="210" spans="1:9">
      <c r="A210" s="228" t="str">
        <f t="shared" si="10"/>
        <v>埼玉県久喜市</v>
      </c>
      <c r="B210" s="214" t="s">
        <v>2441</v>
      </c>
      <c r="C210" s="228" t="s">
        <v>2359</v>
      </c>
      <c r="D210" s="229" t="s">
        <v>2685</v>
      </c>
      <c r="F210" s="228" t="str">
        <f t="shared" si="11"/>
        <v>青森県六ヶ所村</v>
      </c>
      <c r="G210" s="229" t="s">
        <v>2278</v>
      </c>
      <c r="H210" s="228" t="s">
        <v>2673</v>
      </c>
      <c r="I210" s="229" t="s">
        <v>920</v>
      </c>
    </row>
    <row r="211" spans="1:9">
      <c r="A211" s="228" t="str">
        <f t="shared" si="10"/>
        <v>埼玉県北本市</v>
      </c>
      <c r="B211" s="214" t="s">
        <v>2441</v>
      </c>
      <c r="C211" s="228" t="s">
        <v>2359</v>
      </c>
      <c r="D211" s="229" t="s">
        <v>2684</v>
      </c>
      <c r="F211" s="228" t="str">
        <f t="shared" si="11"/>
        <v>青森県おいらせ町</v>
      </c>
      <c r="G211" s="229" t="s">
        <v>2278</v>
      </c>
      <c r="H211" s="228" t="s">
        <v>2673</v>
      </c>
      <c r="I211" s="214" t="s">
        <v>893</v>
      </c>
    </row>
    <row r="212" spans="1:9">
      <c r="A212" s="228" t="str">
        <f t="shared" si="10"/>
        <v>埼玉県八潮市</v>
      </c>
      <c r="B212" s="214" t="s">
        <v>2441</v>
      </c>
      <c r="C212" s="228" t="s">
        <v>2359</v>
      </c>
      <c r="D212" s="229" t="s">
        <v>2683</v>
      </c>
      <c r="F212" s="228" t="str">
        <f t="shared" si="11"/>
        <v>青森県大間町</v>
      </c>
      <c r="G212" s="229" t="s">
        <v>2278</v>
      </c>
      <c r="H212" s="228" t="s">
        <v>2673</v>
      </c>
      <c r="I212" s="214" t="s">
        <v>867</v>
      </c>
    </row>
    <row r="213" spans="1:9">
      <c r="A213" s="228" t="str">
        <f t="shared" si="10"/>
        <v>埼玉県三郷市</v>
      </c>
      <c r="B213" s="214" t="s">
        <v>2441</v>
      </c>
      <c r="C213" s="228" t="s">
        <v>2359</v>
      </c>
      <c r="D213" s="229" t="s">
        <v>2682</v>
      </c>
      <c r="F213" s="228" t="str">
        <f t="shared" si="11"/>
        <v>青森県東通村</v>
      </c>
      <c r="G213" s="229" t="s">
        <v>2278</v>
      </c>
      <c r="H213" s="228" t="s">
        <v>2673</v>
      </c>
      <c r="I213" s="214" t="s">
        <v>843</v>
      </c>
    </row>
    <row r="214" spans="1:9">
      <c r="A214" s="228" t="str">
        <f t="shared" si="10"/>
        <v>埼玉県蓮田市</v>
      </c>
      <c r="B214" s="214" t="s">
        <v>2441</v>
      </c>
      <c r="C214" s="228" t="s">
        <v>2359</v>
      </c>
      <c r="D214" s="229" t="s">
        <v>2681</v>
      </c>
      <c r="F214" s="228" t="str">
        <f t="shared" si="11"/>
        <v>青森県風間浦村</v>
      </c>
      <c r="G214" s="229" t="s">
        <v>2278</v>
      </c>
      <c r="H214" s="228" t="s">
        <v>2673</v>
      </c>
      <c r="I214" s="214" t="s">
        <v>820</v>
      </c>
    </row>
    <row r="215" spans="1:9">
      <c r="A215" s="228" t="str">
        <f t="shared" si="10"/>
        <v>埼玉県幸手市</v>
      </c>
      <c r="B215" s="214" t="s">
        <v>2441</v>
      </c>
      <c r="C215" s="228" t="s">
        <v>2359</v>
      </c>
      <c r="D215" s="229" t="s">
        <v>2680</v>
      </c>
      <c r="F215" s="228" t="str">
        <f t="shared" si="11"/>
        <v>青森県佐井村</v>
      </c>
      <c r="G215" s="229" t="s">
        <v>2278</v>
      </c>
      <c r="H215" s="228" t="s">
        <v>2673</v>
      </c>
      <c r="I215" s="214" t="s">
        <v>797</v>
      </c>
    </row>
    <row r="216" spans="1:9">
      <c r="A216" s="228" t="str">
        <f t="shared" si="10"/>
        <v>埼玉県吉川市</v>
      </c>
      <c r="B216" s="214" t="s">
        <v>2441</v>
      </c>
      <c r="C216" s="228" t="s">
        <v>2359</v>
      </c>
      <c r="D216" s="229" t="s">
        <v>2679</v>
      </c>
      <c r="F216" s="228" t="str">
        <f t="shared" si="11"/>
        <v>青森県三戸町</v>
      </c>
      <c r="G216" s="229" t="s">
        <v>2278</v>
      </c>
      <c r="H216" s="228" t="s">
        <v>2673</v>
      </c>
      <c r="I216" s="214" t="s">
        <v>775</v>
      </c>
    </row>
    <row r="217" spans="1:9">
      <c r="A217" s="228" t="str">
        <f t="shared" si="10"/>
        <v>埼玉県白岡市</v>
      </c>
      <c r="B217" s="214" t="s">
        <v>2441</v>
      </c>
      <c r="C217" s="228" t="s">
        <v>2359</v>
      </c>
      <c r="D217" s="229" t="s">
        <v>2678</v>
      </c>
      <c r="F217" s="228" t="str">
        <f t="shared" si="11"/>
        <v>青森県五戸町</v>
      </c>
      <c r="G217" s="229" t="s">
        <v>2278</v>
      </c>
      <c r="H217" s="228" t="s">
        <v>2673</v>
      </c>
      <c r="I217" s="214" t="s">
        <v>755</v>
      </c>
    </row>
    <row r="218" spans="1:9">
      <c r="A218" s="228" t="str">
        <f t="shared" si="10"/>
        <v>埼玉県伊奈町</v>
      </c>
      <c r="B218" s="214" t="s">
        <v>2441</v>
      </c>
      <c r="C218" s="228" t="s">
        <v>2359</v>
      </c>
      <c r="D218" s="229" t="s">
        <v>2677</v>
      </c>
      <c r="F218" s="228" t="str">
        <f t="shared" si="11"/>
        <v>青森県田子町</v>
      </c>
      <c r="G218" s="229" t="s">
        <v>2278</v>
      </c>
      <c r="H218" s="228" t="s">
        <v>2673</v>
      </c>
      <c r="I218" s="214" t="s">
        <v>738</v>
      </c>
    </row>
    <row r="219" spans="1:9">
      <c r="A219" s="228" t="str">
        <f t="shared" si="10"/>
        <v>埼玉県三芳町</v>
      </c>
      <c r="B219" s="214" t="s">
        <v>2441</v>
      </c>
      <c r="C219" s="228" t="s">
        <v>2359</v>
      </c>
      <c r="D219" s="229" t="s">
        <v>2676</v>
      </c>
      <c r="F219" s="228" t="str">
        <f t="shared" si="11"/>
        <v>青森県南部町</v>
      </c>
      <c r="G219" s="229" t="s">
        <v>2278</v>
      </c>
      <c r="H219" s="228" t="s">
        <v>2673</v>
      </c>
      <c r="I219" s="214" t="s">
        <v>722</v>
      </c>
    </row>
    <row r="220" spans="1:9">
      <c r="A220" s="228" t="str">
        <f t="shared" si="10"/>
        <v>埼玉県川島町</v>
      </c>
      <c r="B220" s="214" t="s">
        <v>2441</v>
      </c>
      <c r="C220" s="228" t="s">
        <v>2359</v>
      </c>
      <c r="D220" s="229" t="s">
        <v>2675</v>
      </c>
      <c r="F220" s="228" t="str">
        <f t="shared" si="11"/>
        <v>青森県階上町</v>
      </c>
      <c r="G220" s="229" t="s">
        <v>2278</v>
      </c>
      <c r="H220" s="228" t="s">
        <v>2673</v>
      </c>
      <c r="I220" s="214" t="s">
        <v>705</v>
      </c>
    </row>
    <row r="221" spans="1:9">
      <c r="A221" s="228" t="str">
        <f t="shared" si="10"/>
        <v>埼玉県鳩山町</v>
      </c>
      <c r="B221" s="214" t="s">
        <v>2441</v>
      </c>
      <c r="C221" s="228" t="s">
        <v>2359</v>
      </c>
      <c r="D221" s="229" t="s">
        <v>2674</v>
      </c>
      <c r="F221" s="228" t="str">
        <f t="shared" si="11"/>
        <v>青森県新郷村</v>
      </c>
      <c r="G221" s="229" t="s">
        <v>2278</v>
      </c>
      <c r="H221" s="228" t="s">
        <v>2673</v>
      </c>
      <c r="I221" s="214" t="s">
        <v>688</v>
      </c>
    </row>
    <row r="222" spans="1:9">
      <c r="A222" s="228" t="str">
        <f t="shared" si="10"/>
        <v>埼玉県ときがわ町</v>
      </c>
      <c r="B222" s="214" t="s">
        <v>2441</v>
      </c>
      <c r="C222" s="228" t="s">
        <v>2359</v>
      </c>
      <c r="D222" s="229" t="s">
        <v>2672</v>
      </c>
      <c r="F222" s="228" t="str">
        <f t="shared" si="11"/>
        <v>岩手県盛岡市</v>
      </c>
      <c r="G222" s="229" t="s">
        <v>2278</v>
      </c>
      <c r="H222" s="228" t="s">
        <v>2629</v>
      </c>
      <c r="I222" s="229" t="s">
        <v>2671</v>
      </c>
    </row>
    <row r="223" spans="1:9">
      <c r="A223" s="228" t="str">
        <f t="shared" si="10"/>
        <v>埼玉県宮代町</v>
      </c>
      <c r="B223" s="214" t="s">
        <v>2441</v>
      </c>
      <c r="C223" s="228" t="s">
        <v>2359</v>
      </c>
      <c r="D223" s="229" t="s">
        <v>2670</v>
      </c>
      <c r="F223" s="228" t="str">
        <f t="shared" si="11"/>
        <v>岩手県花巻市</v>
      </c>
      <c r="G223" s="229" t="s">
        <v>2278</v>
      </c>
      <c r="H223" s="228" t="s">
        <v>2629</v>
      </c>
      <c r="I223" s="229" t="s">
        <v>2669</v>
      </c>
    </row>
    <row r="224" spans="1:9">
      <c r="A224" s="228" t="str">
        <f t="shared" si="10"/>
        <v>埼玉県杉戸町</v>
      </c>
      <c r="B224" s="214" t="s">
        <v>2441</v>
      </c>
      <c r="C224" s="228" t="s">
        <v>2359</v>
      </c>
      <c r="D224" s="229" t="s">
        <v>2668</v>
      </c>
      <c r="F224" s="228" t="str">
        <f t="shared" si="11"/>
        <v>岩手県北上市</v>
      </c>
      <c r="G224" s="229" t="s">
        <v>2278</v>
      </c>
      <c r="H224" s="228" t="s">
        <v>2629</v>
      </c>
      <c r="I224" s="229" t="s">
        <v>2667</v>
      </c>
    </row>
    <row r="225" spans="1:9">
      <c r="A225" s="228" t="str">
        <f t="shared" si="10"/>
        <v>埼玉県松伏町</v>
      </c>
      <c r="B225" s="214" t="s">
        <v>2441</v>
      </c>
      <c r="C225" s="228" t="s">
        <v>2359</v>
      </c>
      <c r="D225" s="229" t="s">
        <v>2666</v>
      </c>
      <c r="F225" s="228" t="str">
        <f t="shared" si="11"/>
        <v>岩手県久慈市</v>
      </c>
      <c r="G225" s="229" t="s">
        <v>2278</v>
      </c>
      <c r="H225" s="228" t="s">
        <v>2629</v>
      </c>
      <c r="I225" s="229" t="s">
        <v>2665</v>
      </c>
    </row>
    <row r="226" spans="1:9">
      <c r="A226" s="228" t="str">
        <f t="shared" si="10"/>
        <v>埼玉県滑川町</v>
      </c>
      <c r="B226" s="214" t="s">
        <v>2441</v>
      </c>
      <c r="C226" s="228" t="s">
        <v>2359</v>
      </c>
      <c r="D226" s="229" t="s">
        <v>2664</v>
      </c>
      <c r="F226" s="228" t="str">
        <f t="shared" si="11"/>
        <v>岩手県遠野市</v>
      </c>
      <c r="G226" s="229" t="s">
        <v>2278</v>
      </c>
      <c r="H226" s="228" t="s">
        <v>2629</v>
      </c>
      <c r="I226" s="229" t="s">
        <v>2663</v>
      </c>
    </row>
    <row r="227" spans="1:9">
      <c r="A227" s="228" t="str">
        <f t="shared" si="10"/>
        <v>千葉県野田市</v>
      </c>
      <c r="B227" s="214" t="s">
        <v>2441</v>
      </c>
      <c r="C227" s="228" t="s">
        <v>2345</v>
      </c>
      <c r="D227" s="229" t="s">
        <v>2662</v>
      </c>
      <c r="F227" s="228" t="str">
        <f t="shared" si="11"/>
        <v>岩手県一関市</v>
      </c>
      <c r="G227" s="229" t="s">
        <v>2278</v>
      </c>
      <c r="H227" s="228" t="s">
        <v>2629</v>
      </c>
      <c r="I227" s="229" t="s">
        <v>2661</v>
      </c>
    </row>
    <row r="228" spans="1:9">
      <c r="A228" s="228" t="str">
        <f t="shared" si="10"/>
        <v>千葉県茂原市</v>
      </c>
      <c r="B228" s="214" t="s">
        <v>2441</v>
      </c>
      <c r="C228" s="228" t="s">
        <v>2345</v>
      </c>
      <c r="D228" s="229" t="s">
        <v>2660</v>
      </c>
      <c r="F228" s="228" t="str">
        <f t="shared" si="11"/>
        <v>岩手県二戸市</v>
      </c>
      <c r="G228" s="229" t="s">
        <v>2278</v>
      </c>
      <c r="H228" s="228" t="s">
        <v>2629</v>
      </c>
      <c r="I228" s="229" t="s">
        <v>2659</v>
      </c>
    </row>
    <row r="229" spans="1:9">
      <c r="A229" s="228" t="str">
        <f t="shared" si="10"/>
        <v>千葉県東金市</v>
      </c>
      <c r="B229" s="214" t="s">
        <v>2441</v>
      </c>
      <c r="C229" s="228" t="s">
        <v>2345</v>
      </c>
      <c r="D229" s="229" t="s">
        <v>2658</v>
      </c>
      <c r="F229" s="228" t="str">
        <f t="shared" si="11"/>
        <v>岩手県八幡平市</v>
      </c>
      <c r="G229" s="229" t="s">
        <v>2278</v>
      </c>
      <c r="H229" s="228" t="s">
        <v>2629</v>
      </c>
      <c r="I229" s="229" t="s">
        <v>2657</v>
      </c>
    </row>
    <row r="230" spans="1:9">
      <c r="A230" s="228" t="str">
        <f t="shared" si="10"/>
        <v>千葉県柏市</v>
      </c>
      <c r="B230" s="214" t="s">
        <v>2441</v>
      </c>
      <c r="C230" s="228" t="s">
        <v>2345</v>
      </c>
      <c r="D230" s="229" t="s">
        <v>2656</v>
      </c>
      <c r="F230" s="228" t="str">
        <f t="shared" si="11"/>
        <v>岩手県奥州市</v>
      </c>
      <c r="G230" s="229" t="s">
        <v>2278</v>
      </c>
      <c r="H230" s="228" t="s">
        <v>2629</v>
      </c>
      <c r="I230" s="229" t="s">
        <v>2655</v>
      </c>
    </row>
    <row r="231" spans="1:9">
      <c r="A231" s="228" t="str">
        <f t="shared" si="10"/>
        <v>千葉県流山市</v>
      </c>
      <c r="B231" s="214" t="s">
        <v>2441</v>
      </c>
      <c r="C231" s="228" t="s">
        <v>2345</v>
      </c>
      <c r="D231" s="229" t="s">
        <v>2654</v>
      </c>
      <c r="F231" s="228" t="str">
        <f t="shared" si="11"/>
        <v>岩手県滝沢市</v>
      </c>
      <c r="G231" s="229" t="s">
        <v>2278</v>
      </c>
      <c r="H231" s="228" t="s">
        <v>2629</v>
      </c>
      <c r="I231" s="229" t="s">
        <v>2653</v>
      </c>
    </row>
    <row r="232" spans="1:9">
      <c r="A232" s="228" t="str">
        <f t="shared" si="10"/>
        <v>千葉県鎌ケ谷市</v>
      </c>
      <c r="B232" s="214" t="s">
        <v>2441</v>
      </c>
      <c r="C232" s="228" t="s">
        <v>2345</v>
      </c>
      <c r="D232" s="230" t="s">
        <v>1128</v>
      </c>
      <c r="F232" s="228" t="str">
        <f t="shared" si="11"/>
        <v>岩手県雫石町</v>
      </c>
      <c r="G232" s="229" t="s">
        <v>2278</v>
      </c>
      <c r="H232" s="228" t="s">
        <v>2629</v>
      </c>
      <c r="I232" s="228" t="s">
        <v>1423</v>
      </c>
    </row>
    <row r="233" spans="1:9">
      <c r="A233" s="228" t="str">
        <f t="shared" si="10"/>
        <v>千葉県白井市</v>
      </c>
      <c r="B233" s="214" t="s">
        <v>2441</v>
      </c>
      <c r="C233" s="228" t="s">
        <v>2345</v>
      </c>
      <c r="D233" s="229" t="s">
        <v>2652</v>
      </c>
      <c r="F233" s="228" t="str">
        <f t="shared" si="11"/>
        <v>岩手県葛巻町</v>
      </c>
      <c r="G233" s="229" t="s">
        <v>2278</v>
      </c>
      <c r="H233" s="228" t="s">
        <v>2629</v>
      </c>
      <c r="I233" s="228" t="s">
        <v>1380</v>
      </c>
    </row>
    <row r="234" spans="1:9">
      <c r="A234" s="228" t="str">
        <f t="shared" si="10"/>
        <v>千葉県香取市</v>
      </c>
      <c r="B234" s="214" t="s">
        <v>2441</v>
      </c>
      <c r="C234" s="228" t="s">
        <v>2345</v>
      </c>
      <c r="D234" s="229" t="s">
        <v>2651</v>
      </c>
      <c r="F234" s="228" t="str">
        <f t="shared" si="11"/>
        <v>岩手県岩手町</v>
      </c>
      <c r="G234" s="229" t="s">
        <v>2278</v>
      </c>
      <c r="H234" s="228" t="s">
        <v>2629</v>
      </c>
      <c r="I234" s="228" t="s">
        <v>2650</v>
      </c>
    </row>
    <row r="235" spans="1:9">
      <c r="A235" s="228" t="str">
        <f t="shared" si="10"/>
        <v>千葉県大網白里市</v>
      </c>
      <c r="B235" s="214" t="s">
        <v>2441</v>
      </c>
      <c r="C235" s="228" t="s">
        <v>2345</v>
      </c>
      <c r="D235" s="229" t="s">
        <v>2649</v>
      </c>
      <c r="F235" s="228" t="str">
        <f t="shared" si="11"/>
        <v>岩手県紫波町</v>
      </c>
      <c r="G235" s="229" t="s">
        <v>2278</v>
      </c>
      <c r="H235" s="228" t="s">
        <v>2629</v>
      </c>
      <c r="I235" s="228" t="s">
        <v>1290</v>
      </c>
    </row>
    <row r="236" spans="1:9">
      <c r="A236" s="228" t="str">
        <f t="shared" si="10"/>
        <v>千葉県木更津市</v>
      </c>
      <c r="B236" s="214" t="s">
        <v>2441</v>
      </c>
      <c r="C236" s="228" t="s">
        <v>2345</v>
      </c>
      <c r="D236" s="229" t="s">
        <v>2648</v>
      </c>
      <c r="F236" s="228" t="str">
        <f t="shared" si="11"/>
        <v>岩手県矢巾町</v>
      </c>
      <c r="G236" s="229" t="s">
        <v>2278</v>
      </c>
      <c r="H236" s="228" t="s">
        <v>2629</v>
      </c>
      <c r="I236" s="228" t="s">
        <v>1250</v>
      </c>
    </row>
    <row r="237" spans="1:9">
      <c r="A237" s="228" t="str">
        <f t="shared" si="10"/>
        <v>千葉県君津市</v>
      </c>
      <c r="B237" s="214" t="s">
        <v>2441</v>
      </c>
      <c r="C237" s="228" t="s">
        <v>2345</v>
      </c>
      <c r="D237" s="229" t="s">
        <v>2647</v>
      </c>
      <c r="F237" s="228" t="str">
        <f t="shared" si="11"/>
        <v>岩手県西和賀町</v>
      </c>
      <c r="G237" s="229" t="s">
        <v>2278</v>
      </c>
      <c r="H237" s="228" t="s">
        <v>2629</v>
      </c>
      <c r="I237" s="228" t="s">
        <v>2646</v>
      </c>
    </row>
    <row r="238" spans="1:9">
      <c r="A238" s="228" t="str">
        <f t="shared" si="10"/>
        <v>千葉県酒々井町</v>
      </c>
      <c r="B238" s="214" t="s">
        <v>2441</v>
      </c>
      <c r="C238" s="228" t="s">
        <v>2345</v>
      </c>
      <c r="D238" s="229" t="s">
        <v>2645</v>
      </c>
      <c r="F238" s="228" t="str">
        <f t="shared" si="11"/>
        <v>岩手県金ケ崎町</v>
      </c>
      <c r="G238" s="229" t="s">
        <v>2278</v>
      </c>
      <c r="H238" s="228" t="s">
        <v>2629</v>
      </c>
      <c r="I238" s="232" t="s">
        <v>1170</v>
      </c>
    </row>
    <row r="239" spans="1:9">
      <c r="A239" s="228" t="str">
        <f t="shared" si="10"/>
        <v>千葉県栄町</v>
      </c>
      <c r="B239" s="214" t="s">
        <v>2441</v>
      </c>
      <c r="C239" s="228" t="s">
        <v>2345</v>
      </c>
      <c r="D239" s="229" t="s">
        <v>2644</v>
      </c>
      <c r="F239" s="228" t="str">
        <f t="shared" si="11"/>
        <v>岩手県平泉町</v>
      </c>
      <c r="G239" s="229" t="s">
        <v>2278</v>
      </c>
      <c r="H239" s="228" t="s">
        <v>2629</v>
      </c>
      <c r="I239" s="228" t="s">
        <v>2643</v>
      </c>
    </row>
    <row r="240" spans="1:9">
      <c r="A240" s="228" t="str">
        <f t="shared" si="10"/>
        <v>千葉県白子町</v>
      </c>
      <c r="B240" s="214" t="s">
        <v>2441</v>
      </c>
      <c r="C240" s="228" t="s">
        <v>2345</v>
      </c>
      <c r="D240" s="229" t="s">
        <v>2642</v>
      </c>
      <c r="F240" s="228" t="str">
        <f t="shared" si="11"/>
        <v>岩手県住田町</v>
      </c>
      <c r="G240" s="229" t="s">
        <v>2278</v>
      </c>
      <c r="H240" s="228" t="s">
        <v>2629</v>
      </c>
      <c r="I240" s="228" t="s">
        <v>2641</v>
      </c>
    </row>
    <row r="241" spans="1:9">
      <c r="A241" s="228" t="str">
        <f t="shared" si="10"/>
        <v>千葉県長柄町</v>
      </c>
      <c r="B241" s="214" t="s">
        <v>2441</v>
      </c>
      <c r="C241" s="228" t="s">
        <v>2345</v>
      </c>
      <c r="D241" s="229" t="s">
        <v>2640</v>
      </c>
      <c r="F241" s="228" t="str">
        <f t="shared" si="11"/>
        <v>岩手県岩泉町</v>
      </c>
      <c r="G241" s="229" t="s">
        <v>2278</v>
      </c>
      <c r="H241" s="228" t="s">
        <v>2629</v>
      </c>
      <c r="I241" s="228" t="s">
        <v>2639</v>
      </c>
    </row>
    <row r="242" spans="1:9">
      <c r="A242" s="228" t="str">
        <f t="shared" si="10"/>
        <v>千葉県長南町</v>
      </c>
      <c r="B242" s="214" t="s">
        <v>2441</v>
      </c>
      <c r="C242" s="228" t="s">
        <v>2345</v>
      </c>
      <c r="D242" s="229" t="s">
        <v>2638</v>
      </c>
      <c r="F242" s="228" t="str">
        <f t="shared" si="11"/>
        <v>岩手県田野畑村</v>
      </c>
      <c r="G242" s="229" t="s">
        <v>2278</v>
      </c>
      <c r="H242" s="228" t="s">
        <v>2629</v>
      </c>
      <c r="I242" s="228" t="s">
        <v>2637</v>
      </c>
    </row>
    <row r="243" spans="1:9">
      <c r="A243" s="228" t="str">
        <f t="shared" si="10"/>
        <v>東京都奥多摩町</v>
      </c>
      <c r="B243" s="214" t="s">
        <v>2441</v>
      </c>
      <c r="C243" s="228" t="s">
        <v>2340</v>
      </c>
      <c r="D243" s="229" t="s">
        <v>2636</v>
      </c>
      <c r="F243" s="228" t="str">
        <f t="shared" si="11"/>
        <v>岩手県普代村</v>
      </c>
      <c r="G243" s="229" t="s">
        <v>2278</v>
      </c>
      <c r="H243" s="228" t="s">
        <v>2629</v>
      </c>
      <c r="I243" s="228" t="s">
        <v>2635</v>
      </c>
    </row>
    <row r="244" spans="1:9">
      <c r="A244" s="228" t="str">
        <f t="shared" si="10"/>
        <v>神奈川県三浦市</v>
      </c>
      <c r="B244" s="214" t="s">
        <v>2441</v>
      </c>
      <c r="C244" s="228" t="s">
        <v>2337</v>
      </c>
      <c r="D244" s="229" t="s">
        <v>2634</v>
      </c>
      <c r="F244" s="228" t="str">
        <f t="shared" si="11"/>
        <v>岩手県軽米町</v>
      </c>
      <c r="G244" s="229" t="s">
        <v>2278</v>
      </c>
      <c r="H244" s="228" t="s">
        <v>2629</v>
      </c>
      <c r="I244" s="228" t="s">
        <v>919</v>
      </c>
    </row>
    <row r="245" spans="1:9">
      <c r="A245" s="228" t="str">
        <f t="shared" si="10"/>
        <v>神奈川県秦野市</v>
      </c>
      <c r="B245" s="214" t="s">
        <v>2441</v>
      </c>
      <c r="C245" s="228" t="s">
        <v>2337</v>
      </c>
      <c r="D245" s="229" t="s">
        <v>2633</v>
      </c>
      <c r="F245" s="228" t="str">
        <f t="shared" si="11"/>
        <v>岩手県野田村</v>
      </c>
      <c r="G245" s="229" t="s">
        <v>2278</v>
      </c>
      <c r="H245" s="228" t="s">
        <v>2629</v>
      </c>
      <c r="I245" s="228" t="s">
        <v>892</v>
      </c>
    </row>
    <row r="246" spans="1:9">
      <c r="A246" s="228" t="str">
        <f t="shared" si="10"/>
        <v>神奈川県葉山町</v>
      </c>
      <c r="B246" s="214" t="s">
        <v>2441</v>
      </c>
      <c r="C246" s="228" t="s">
        <v>2337</v>
      </c>
      <c r="D246" s="229" t="s">
        <v>2632</v>
      </c>
      <c r="F246" s="228" t="str">
        <f t="shared" si="11"/>
        <v>岩手県九戸村</v>
      </c>
      <c r="G246" s="229" t="s">
        <v>2278</v>
      </c>
      <c r="H246" s="228" t="s">
        <v>2629</v>
      </c>
      <c r="I246" s="228" t="s">
        <v>866</v>
      </c>
    </row>
    <row r="247" spans="1:9">
      <c r="A247" s="228" t="str">
        <f t="shared" si="10"/>
        <v>神奈川県大磯町</v>
      </c>
      <c r="B247" s="214" t="s">
        <v>2441</v>
      </c>
      <c r="C247" s="228" t="s">
        <v>2337</v>
      </c>
      <c r="D247" s="229" t="s">
        <v>2631</v>
      </c>
      <c r="F247" s="228" t="str">
        <f t="shared" si="11"/>
        <v>岩手県洋野町</v>
      </c>
      <c r="G247" s="229" t="s">
        <v>2278</v>
      </c>
      <c r="H247" s="228" t="s">
        <v>2629</v>
      </c>
      <c r="I247" s="228" t="s">
        <v>842</v>
      </c>
    </row>
    <row r="248" spans="1:9">
      <c r="A248" s="228" t="str">
        <f t="shared" si="10"/>
        <v>神奈川県二宮町</v>
      </c>
      <c r="B248" s="214" t="s">
        <v>2441</v>
      </c>
      <c r="C248" s="228" t="s">
        <v>2337</v>
      </c>
      <c r="D248" s="229" t="s">
        <v>2630</v>
      </c>
      <c r="F248" s="228" t="str">
        <f t="shared" si="11"/>
        <v>岩手県一戸町</v>
      </c>
      <c r="G248" s="229" t="s">
        <v>2278</v>
      </c>
      <c r="H248" s="228" t="s">
        <v>2629</v>
      </c>
      <c r="I248" s="228" t="s">
        <v>2628</v>
      </c>
    </row>
    <row r="249" spans="1:9">
      <c r="A249" s="228" t="str">
        <f t="shared" si="10"/>
        <v>神奈川県中井町</v>
      </c>
      <c r="B249" s="214" t="s">
        <v>2441</v>
      </c>
      <c r="C249" s="228" t="s">
        <v>2337</v>
      </c>
      <c r="D249" s="229" t="s">
        <v>2627</v>
      </c>
      <c r="F249" s="228" t="str">
        <f t="shared" si="11"/>
        <v>宮城県登米市</v>
      </c>
      <c r="G249" s="229" t="s">
        <v>2278</v>
      </c>
      <c r="H249" s="228" t="s">
        <v>2429</v>
      </c>
      <c r="I249" s="228" t="s">
        <v>2626</v>
      </c>
    </row>
    <row r="250" spans="1:9">
      <c r="A250" s="228" t="str">
        <f t="shared" si="10"/>
        <v>神奈川県大井町</v>
      </c>
      <c r="B250" s="214" t="s">
        <v>2441</v>
      </c>
      <c r="C250" s="228" t="s">
        <v>2337</v>
      </c>
      <c r="D250" s="229" t="s">
        <v>2625</v>
      </c>
      <c r="F250" s="228" t="str">
        <f t="shared" si="11"/>
        <v>宮城県栗原市</v>
      </c>
      <c r="G250" s="229" t="s">
        <v>2278</v>
      </c>
      <c r="H250" s="228" t="s">
        <v>2429</v>
      </c>
      <c r="I250" s="228" t="s">
        <v>2624</v>
      </c>
    </row>
    <row r="251" spans="1:9">
      <c r="A251" s="228" t="str">
        <f t="shared" si="10"/>
        <v>神奈川県山北町</v>
      </c>
      <c r="B251" s="214" t="s">
        <v>2441</v>
      </c>
      <c r="C251" s="228" t="s">
        <v>2337</v>
      </c>
      <c r="D251" s="229" t="s">
        <v>2623</v>
      </c>
      <c r="F251" s="228" t="str">
        <f t="shared" si="11"/>
        <v>宮城県大崎市</v>
      </c>
      <c r="G251" s="229" t="s">
        <v>2278</v>
      </c>
      <c r="H251" s="228" t="s">
        <v>2429</v>
      </c>
      <c r="I251" s="228" t="s">
        <v>2622</v>
      </c>
    </row>
    <row r="252" spans="1:9">
      <c r="A252" s="228" t="str">
        <f t="shared" si="10"/>
        <v>神奈川県清川村</v>
      </c>
      <c r="B252" s="214" t="s">
        <v>2441</v>
      </c>
      <c r="C252" s="228" t="s">
        <v>2337</v>
      </c>
      <c r="D252" s="229" t="s">
        <v>2621</v>
      </c>
      <c r="F252" s="228" t="str">
        <f t="shared" si="11"/>
        <v>宮城県七ヶ宿町</v>
      </c>
      <c r="G252" s="229" t="s">
        <v>2278</v>
      </c>
      <c r="H252" s="228" t="s">
        <v>2429</v>
      </c>
      <c r="I252" s="231" t="s">
        <v>2620</v>
      </c>
    </row>
    <row r="253" spans="1:9">
      <c r="A253" s="228" t="str">
        <f t="shared" si="10"/>
        <v>山梨県甲府市</v>
      </c>
      <c r="B253" s="214" t="s">
        <v>2441</v>
      </c>
      <c r="C253" s="228" t="s">
        <v>2295</v>
      </c>
      <c r="D253" s="229" t="s">
        <v>2619</v>
      </c>
      <c r="F253" s="228" t="str">
        <f t="shared" si="11"/>
        <v>宮城県川崎町</v>
      </c>
      <c r="G253" s="229" t="s">
        <v>2278</v>
      </c>
      <c r="H253" s="228" t="s">
        <v>2429</v>
      </c>
      <c r="I253" s="228" t="s">
        <v>2618</v>
      </c>
    </row>
    <row r="254" spans="1:9">
      <c r="A254" s="228" t="str">
        <f t="shared" si="10"/>
        <v>長野県塩尻市</v>
      </c>
      <c r="B254" s="214" t="s">
        <v>2441</v>
      </c>
      <c r="C254" s="228" t="s">
        <v>2267</v>
      </c>
      <c r="D254" s="229" t="s">
        <v>2391</v>
      </c>
      <c r="F254" s="228" t="str">
        <f t="shared" si="11"/>
        <v>宮城県加美町</v>
      </c>
      <c r="G254" s="229" t="s">
        <v>2278</v>
      </c>
      <c r="H254" s="228" t="s">
        <v>2429</v>
      </c>
      <c r="I254" s="228" t="s">
        <v>2617</v>
      </c>
    </row>
    <row r="255" spans="1:9">
      <c r="A255" s="228" t="str">
        <f t="shared" si="10"/>
        <v>岐阜県岐阜市</v>
      </c>
      <c r="B255" s="214" t="s">
        <v>2441</v>
      </c>
      <c r="C255" s="228" t="s">
        <v>2247</v>
      </c>
      <c r="D255" s="229" t="s">
        <v>2616</v>
      </c>
      <c r="F255" s="228" t="str">
        <f t="shared" si="11"/>
        <v>宮城県涌谷町</v>
      </c>
      <c r="G255" s="229" t="s">
        <v>2278</v>
      </c>
      <c r="H255" s="228" t="s">
        <v>2429</v>
      </c>
      <c r="I255" s="228" t="s">
        <v>841</v>
      </c>
    </row>
    <row r="256" spans="1:9">
      <c r="A256" s="228" t="str">
        <f t="shared" si="10"/>
        <v>岐阜県海津市</v>
      </c>
      <c r="B256" s="214" t="s">
        <v>2441</v>
      </c>
      <c r="C256" s="228" t="s">
        <v>2247</v>
      </c>
      <c r="D256" s="229" t="s">
        <v>2615</v>
      </c>
      <c r="F256" s="228" t="str">
        <f t="shared" si="11"/>
        <v>宮城県美里町</v>
      </c>
      <c r="G256" s="229" t="s">
        <v>2278</v>
      </c>
      <c r="H256" s="228" t="s">
        <v>2429</v>
      </c>
      <c r="I256" s="228" t="s">
        <v>528</v>
      </c>
    </row>
    <row r="257" spans="1:9">
      <c r="A257" s="228" t="str">
        <f t="shared" si="10"/>
        <v>静岡県静岡市</v>
      </c>
      <c r="B257" s="214" t="s">
        <v>2441</v>
      </c>
      <c r="C257" s="228" t="s">
        <v>2230</v>
      </c>
      <c r="D257" s="229" t="s">
        <v>2614</v>
      </c>
      <c r="F257" s="228" t="str">
        <f t="shared" si="11"/>
        <v>秋田県秋田市</v>
      </c>
      <c r="G257" s="229" t="s">
        <v>2278</v>
      </c>
      <c r="H257" s="228" t="s">
        <v>2579</v>
      </c>
      <c r="I257" s="228" t="s">
        <v>2613</v>
      </c>
    </row>
    <row r="258" spans="1:9">
      <c r="A258" s="228" t="str">
        <f t="shared" ref="A258:A321" si="13">CONCATENATE(C258,D258)</f>
        <v>静岡県沼津市</v>
      </c>
      <c r="B258" s="214" t="s">
        <v>2441</v>
      </c>
      <c r="C258" s="228" t="s">
        <v>2230</v>
      </c>
      <c r="D258" s="229" t="s">
        <v>2612</v>
      </c>
      <c r="F258" s="228" t="str">
        <f t="shared" ref="F258:F321" si="14">CONCATENATE(H258,I258)</f>
        <v>秋田県能代市</v>
      </c>
      <c r="G258" s="229" t="s">
        <v>2278</v>
      </c>
      <c r="H258" s="228" t="s">
        <v>2579</v>
      </c>
      <c r="I258" s="228" t="s">
        <v>2611</v>
      </c>
    </row>
    <row r="259" spans="1:9">
      <c r="A259" s="228" t="str">
        <f t="shared" si="13"/>
        <v>静岡県磐田市</v>
      </c>
      <c r="B259" s="214" t="s">
        <v>2441</v>
      </c>
      <c r="C259" s="228" t="s">
        <v>2230</v>
      </c>
      <c r="D259" s="229" t="s">
        <v>2610</v>
      </c>
      <c r="F259" s="228" t="str">
        <f t="shared" si="14"/>
        <v>秋田県横手市</v>
      </c>
      <c r="G259" s="229" t="s">
        <v>2278</v>
      </c>
      <c r="H259" s="228" t="s">
        <v>2579</v>
      </c>
      <c r="I259" s="228" t="s">
        <v>2609</v>
      </c>
    </row>
    <row r="260" spans="1:9">
      <c r="A260" s="228" t="str">
        <f t="shared" si="13"/>
        <v>静岡県御殿場市</v>
      </c>
      <c r="B260" s="214" t="s">
        <v>2441</v>
      </c>
      <c r="C260" s="228" t="s">
        <v>2230</v>
      </c>
      <c r="D260" s="229" t="s">
        <v>2608</v>
      </c>
      <c r="F260" s="228" t="str">
        <f t="shared" si="14"/>
        <v>秋田県大館市</v>
      </c>
      <c r="G260" s="229" t="s">
        <v>2278</v>
      </c>
      <c r="H260" s="228" t="s">
        <v>2579</v>
      </c>
      <c r="I260" s="228" t="s">
        <v>2607</v>
      </c>
    </row>
    <row r="261" spans="1:9">
      <c r="A261" s="228" t="str">
        <f t="shared" si="13"/>
        <v>愛知県岡崎市</v>
      </c>
      <c r="B261" s="214" t="s">
        <v>2441</v>
      </c>
      <c r="C261" s="228" t="s">
        <v>2217</v>
      </c>
      <c r="D261" s="229" t="s">
        <v>2606</v>
      </c>
      <c r="F261" s="228" t="str">
        <f t="shared" si="14"/>
        <v>秋田県湯沢市</v>
      </c>
      <c r="G261" s="229" t="s">
        <v>2278</v>
      </c>
      <c r="H261" s="228" t="s">
        <v>2579</v>
      </c>
      <c r="I261" s="228" t="s">
        <v>2605</v>
      </c>
    </row>
    <row r="262" spans="1:9">
      <c r="A262" s="228" t="str">
        <f t="shared" si="13"/>
        <v>愛知県瀬戸市</v>
      </c>
      <c r="B262" s="214" t="s">
        <v>2441</v>
      </c>
      <c r="C262" s="228" t="s">
        <v>2217</v>
      </c>
      <c r="D262" s="229" t="s">
        <v>2604</v>
      </c>
      <c r="F262" s="228" t="str">
        <f t="shared" si="14"/>
        <v>秋田県鹿角市</v>
      </c>
      <c r="G262" s="229" t="s">
        <v>2278</v>
      </c>
      <c r="H262" s="228" t="s">
        <v>2579</v>
      </c>
      <c r="I262" s="228" t="s">
        <v>2603</v>
      </c>
    </row>
    <row r="263" spans="1:9">
      <c r="A263" s="228" t="str">
        <f t="shared" si="13"/>
        <v>愛知県春日井市</v>
      </c>
      <c r="B263" s="214" t="s">
        <v>2441</v>
      </c>
      <c r="C263" s="228" t="s">
        <v>2217</v>
      </c>
      <c r="D263" s="229" t="s">
        <v>2602</v>
      </c>
      <c r="F263" s="228" t="str">
        <f t="shared" si="14"/>
        <v>秋田県潟上市</v>
      </c>
      <c r="G263" s="229" t="s">
        <v>2278</v>
      </c>
      <c r="H263" s="228" t="s">
        <v>2579</v>
      </c>
      <c r="I263" s="228" t="s">
        <v>2601</v>
      </c>
    </row>
    <row r="264" spans="1:9">
      <c r="A264" s="228" t="str">
        <f t="shared" si="13"/>
        <v>愛知県豊川市</v>
      </c>
      <c r="B264" s="214" t="s">
        <v>2441</v>
      </c>
      <c r="C264" s="228" t="s">
        <v>2217</v>
      </c>
      <c r="D264" s="229" t="s">
        <v>2600</v>
      </c>
      <c r="F264" s="228" t="str">
        <f t="shared" si="14"/>
        <v>秋田県大仙市</v>
      </c>
      <c r="G264" s="229" t="s">
        <v>2278</v>
      </c>
      <c r="H264" s="228" t="s">
        <v>2579</v>
      </c>
      <c r="I264" s="228" t="s">
        <v>2599</v>
      </c>
    </row>
    <row r="265" spans="1:9">
      <c r="A265" s="228" t="str">
        <f t="shared" si="13"/>
        <v>愛知県津島市</v>
      </c>
      <c r="B265" s="214" t="s">
        <v>2441</v>
      </c>
      <c r="C265" s="228" t="s">
        <v>2217</v>
      </c>
      <c r="D265" s="229" t="s">
        <v>2598</v>
      </c>
      <c r="F265" s="228" t="str">
        <f t="shared" si="14"/>
        <v>秋田県北秋田市</v>
      </c>
      <c r="G265" s="229" t="s">
        <v>2278</v>
      </c>
      <c r="H265" s="228" t="s">
        <v>2579</v>
      </c>
      <c r="I265" s="228" t="s">
        <v>2597</v>
      </c>
    </row>
    <row r="266" spans="1:9">
      <c r="A266" s="228" t="str">
        <f t="shared" si="13"/>
        <v>愛知県碧南市</v>
      </c>
      <c r="B266" s="214" t="s">
        <v>2441</v>
      </c>
      <c r="C266" s="228" t="s">
        <v>2217</v>
      </c>
      <c r="D266" s="229" t="s">
        <v>2596</v>
      </c>
      <c r="F266" s="228" t="str">
        <f t="shared" si="14"/>
        <v>秋田県仙北市</v>
      </c>
      <c r="G266" s="229" t="s">
        <v>2278</v>
      </c>
      <c r="H266" s="228" t="s">
        <v>2579</v>
      </c>
      <c r="I266" s="228" t="s">
        <v>2595</v>
      </c>
    </row>
    <row r="267" spans="1:9">
      <c r="A267" s="228" t="str">
        <f t="shared" si="13"/>
        <v>愛知県安城市</v>
      </c>
      <c r="B267" s="214" t="s">
        <v>2441</v>
      </c>
      <c r="C267" s="228" t="s">
        <v>2217</v>
      </c>
      <c r="D267" s="229" t="s">
        <v>2594</v>
      </c>
      <c r="F267" s="228" t="str">
        <f t="shared" si="14"/>
        <v>秋田県小坂町</v>
      </c>
      <c r="G267" s="229" t="s">
        <v>2278</v>
      </c>
      <c r="H267" s="228" t="s">
        <v>2579</v>
      </c>
      <c r="I267" s="228" t="s">
        <v>2593</v>
      </c>
    </row>
    <row r="268" spans="1:9">
      <c r="A268" s="228" t="str">
        <f t="shared" si="13"/>
        <v>愛知県蒲郡市</v>
      </c>
      <c r="B268" s="214" t="s">
        <v>2441</v>
      </c>
      <c r="C268" s="228" t="s">
        <v>2217</v>
      </c>
      <c r="D268" s="229" t="s">
        <v>2592</v>
      </c>
      <c r="F268" s="228" t="str">
        <f t="shared" si="14"/>
        <v>秋田県上小阿仁村</v>
      </c>
      <c r="G268" s="229" t="s">
        <v>2278</v>
      </c>
      <c r="H268" s="228" t="s">
        <v>2579</v>
      </c>
      <c r="I268" s="228" t="s">
        <v>2591</v>
      </c>
    </row>
    <row r="269" spans="1:9">
      <c r="A269" s="228" t="str">
        <f t="shared" si="13"/>
        <v>愛知県犬山市</v>
      </c>
      <c r="B269" s="214" t="s">
        <v>2441</v>
      </c>
      <c r="C269" s="228" t="s">
        <v>2217</v>
      </c>
      <c r="D269" s="229" t="s">
        <v>2590</v>
      </c>
      <c r="F269" s="228" t="str">
        <f t="shared" si="14"/>
        <v>秋田県藤里町</v>
      </c>
      <c r="G269" s="229" t="s">
        <v>2278</v>
      </c>
      <c r="H269" s="228" t="s">
        <v>2579</v>
      </c>
      <c r="I269" s="228" t="s">
        <v>1378</v>
      </c>
    </row>
    <row r="270" spans="1:9">
      <c r="A270" s="228" t="str">
        <f t="shared" si="13"/>
        <v>愛知県江南市</v>
      </c>
      <c r="B270" s="214" t="s">
        <v>2441</v>
      </c>
      <c r="C270" s="228" t="s">
        <v>2217</v>
      </c>
      <c r="D270" s="229" t="s">
        <v>2589</v>
      </c>
      <c r="F270" s="228" t="str">
        <f t="shared" si="14"/>
        <v>秋田県三種町</v>
      </c>
      <c r="G270" s="229" t="s">
        <v>2278</v>
      </c>
      <c r="H270" s="228" t="s">
        <v>2579</v>
      </c>
      <c r="I270" s="228" t="s">
        <v>1332</v>
      </c>
    </row>
    <row r="271" spans="1:9">
      <c r="A271" s="228" t="str">
        <f t="shared" si="13"/>
        <v>愛知県稲沢市</v>
      </c>
      <c r="B271" s="214" t="s">
        <v>2441</v>
      </c>
      <c r="C271" s="228" t="s">
        <v>2217</v>
      </c>
      <c r="D271" s="229" t="s">
        <v>2588</v>
      </c>
      <c r="F271" s="228" t="str">
        <f t="shared" si="14"/>
        <v>秋田県八峰町</v>
      </c>
      <c r="G271" s="229" t="s">
        <v>2278</v>
      </c>
      <c r="H271" s="228" t="s">
        <v>2579</v>
      </c>
      <c r="I271" s="228" t="s">
        <v>1288</v>
      </c>
    </row>
    <row r="272" spans="1:9">
      <c r="A272" s="228" t="str">
        <f t="shared" si="13"/>
        <v>愛知県東海市</v>
      </c>
      <c r="B272" s="214" t="s">
        <v>2441</v>
      </c>
      <c r="C272" s="228" t="s">
        <v>2217</v>
      </c>
      <c r="D272" s="229" t="s">
        <v>2587</v>
      </c>
      <c r="F272" s="228" t="str">
        <f t="shared" si="14"/>
        <v>秋田県五城目町</v>
      </c>
      <c r="G272" s="229" t="s">
        <v>2278</v>
      </c>
      <c r="H272" s="228" t="s">
        <v>2579</v>
      </c>
      <c r="I272" s="228" t="s">
        <v>1248</v>
      </c>
    </row>
    <row r="273" spans="1:9">
      <c r="A273" s="228" t="str">
        <f t="shared" si="13"/>
        <v>愛知県大府市</v>
      </c>
      <c r="B273" s="214" t="s">
        <v>2441</v>
      </c>
      <c r="C273" s="228" t="s">
        <v>2217</v>
      </c>
      <c r="D273" s="229" t="s">
        <v>2586</v>
      </c>
      <c r="F273" s="228" t="str">
        <f t="shared" si="14"/>
        <v>秋田県八郎潟町</v>
      </c>
      <c r="G273" s="229" t="s">
        <v>2278</v>
      </c>
      <c r="H273" s="228" t="s">
        <v>2579</v>
      </c>
      <c r="I273" s="228" t="s">
        <v>1206</v>
      </c>
    </row>
    <row r="274" spans="1:9">
      <c r="A274" s="228" t="str">
        <f t="shared" si="13"/>
        <v>愛知県尾張旭市</v>
      </c>
      <c r="B274" s="214" t="s">
        <v>2441</v>
      </c>
      <c r="C274" s="228" t="s">
        <v>2217</v>
      </c>
      <c r="D274" s="229" t="s">
        <v>2585</v>
      </c>
      <c r="F274" s="228" t="str">
        <f t="shared" si="14"/>
        <v>秋田県井川町</v>
      </c>
      <c r="G274" s="229" t="s">
        <v>2278</v>
      </c>
      <c r="H274" s="228" t="s">
        <v>2579</v>
      </c>
      <c r="I274" s="228" t="s">
        <v>1168</v>
      </c>
    </row>
    <row r="275" spans="1:9">
      <c r="A275" s="228" t="str">
        <f t="shared" si="13"/>
        <v>愛知県高浜市</v>
      </c>
      <c r="B275" s="214" t="s">
        <v>2441</v>
      </c>
      <c r="C275" s="228" t="s">
        <v>2217</v>
      </c>
      <c r="D275" s="229" t="s">
        <v>2584</v>
      </c>
      <c r="F275" s="228" t="str">
        <f t="shared" si="14"/>
        <v>秋田県大潟村</v>
      </c>
      <c r="G275" s="229" t="s">
        <v>2278</v>
      </c>
      <c r="H275" s="228" t="s">
        <v>2579</v>
      </c>
      <c r="I275" s="228" t="s">
        <v>1136</v>
      </c>
    </row>
    <row r="276" spans="1:9">
      <c r="A276" s="228" t="str">
        <f t="shared" si="13"/>
        <v>愛知県岩倉市</v>
      </c>
      <c r="B276" s="214" t="s">
        <v>2441</v>
      </c>
      <c r="C276" s="228" t="s">
        <v>2217</v>
      </c>
      <c r="D276" s="229" t="s">
        <v>2583</v>
      </c>
      <c r="F276" s="228" t="str">
        <f t="shared" si="14"/>
        <v>秋田県美郷町</v>
      </c>
      <c r="G276" s="229" t="s">
        <v>2278</v>
      </c>
      <c r="H276" s="228" t="s">
        <v>2579</v>
      </c>
      <c r="I276" s="228" t="s">
        <v>2582</v>
      </c>
    </row>
    <row r="277" spans="1:9">
      <c r="A277" s="228" t="str">
        <f t="shared" si="13"/>
        <v>愛知県田原市</v>
      </c>
      <c r="B277" s="214" t="s">
        <v>2441</v>
      </c>
      <c r="C277" s="228" t="s">
        <v>2217</v>
      </c>
      <c r="D277" s="229" t="s">
        <v>2581</v>
      </c>
      <c r="F277" s="228" t="str">
        <f t="shared" si="14"/>
        <v>秋田県羽後町</v>
      </c>
      <c r="G277" s="229" t="s">
        <v>2278</v>
      </c>
      <c r="H277" s="228" t="s">
        <v>2579</v>
      </c>
      <c r="I277" s="228" t="s">
        <v>1067</v>
      </c>
    </row>
    <row r="278" spans="1:9">
      <c r="A278" s="228" t="str">
        <f t="shared" si="13"/>
        <v>愛知県愛西市</v>
      </c>
      <c r="B278" s="214" t="s">
        <v>2441</v>
      </c>
      <c r="C278" s="228" t="s">
        <v>2217</v>
      </c>
      <c r="D278" s="229" t="s">
        <v>2580</v>
      </c>
      <c r="F278" s="228" t="str">
        <f t="shared" si="14"/>
        <v>秋田県東成瀬村</v>
      </c>
      <c r="G278" s="229" t="s">
        <v>2278</v>
      </c>
      <c r="H278" s="228" t="s">
        <v>2579</v>
      </c>
      <c r="I278" s="228" t="s">
        <v>1034</v>
      </c>
    </row>
    <row r="279" spans="1:9">
      <c r="A279" s="228" t="str">
        <f t="shared" si="13"/>
        <v>愛知県北名古屋市</v>
      </c>
      <c r="B279" s="214" t="s">
        <v>2441</v>
      </c>
      <c r="C279" s="228" t="s">
        <v>2217</v>
      </c>
      <c r="D279" s="229" t="s">
        <v>2578</v>
      </c>
      <c r="F279" s="228" t="str">
        <f t="shared" si="14"/>
        <v>山形県山形市</v>
      </c>
      <c r="G279" s="229" t="s">
        <v>2278</v>
      </c>
      <c r="H279" s="228" t="s">
        <v>2529</v>
      </c>
      <c r="I279" s="228" t="s">
        <v>2577</v>
      </c>
    </row>
    <row r="280" spans="1:9">
      <c r="A280" s="228" t="str">
        <f t="shared" si="13"/>
        <v>愛知県弥富市</v>
      </c>
      <c r="B280" s="214" t="s">
        <v>2441</v>
      </c>
      <c r="C280" s="228" t="s">
        <v>2217</v>
      </c>
      <c r="D280" s="229" t="s">
        <v>2576</v>
      </c>
      <c r="F280" s="228" t="str">
        <f t="shared" si="14"/>
        <v>山形県米沢市</v>
      </c>
      <c r="G280" s="229" t="s">
        <v>2278</v>
      </c>
      <c r="H280" s="228" t="s">
        <v>2529</v>
      </c>
      <c r="I280" s="228" t="s">
        <v>2575</v>
      </c>
    </row>
    <row r="281" spans="1:9">
      <c r="A281" s="228" t="str">
        <f t="shared" si="13"/>
        <v>愛知県あま市</v>
      </c>
      <c r="B281" s="214" t="s">
        <v>2441</v>
      </c>
      <c r="C281" s="228" t="s">
        <v>2217</v>
      </c>
      <c r="D281" s="229" t="s">
        <v>2574</v>
      </c>
      <c r="F281" s="228" t="str">
        <f t="shared" si="14"/>
        <v>山形県新庄市</v>
      </c>
      <c r="G281" s="229" t="s">
        <v>2278</v>
      </c>
      <c r="H281" s="228" t="s">
        <v>2529</v>
      </c>
      <c r="I281" s="228" t="s">
        <v>2573</v>
      </c>
    </row>
    <row r="282" spans="1:9">
      <c r="A282" s="228" t="str">
        <f t="shared" si="13"/>
        <v>愛知県東郷町</v>
      </c>
      <c r="B282" s="214" t="s">
        <v>2441</v>
      </c>
      <c r="C282" s="228" t="s">
        <v>2217</v>
      </c>
      <c r="D282" s="229" t="s">
        <v>2572</v>
      </c>
      <c r="F282" s="228" t="str">
        <f t="shared" si="14"/>
        <v>山形県寒河江市</v>
      </c>
      <c r="G282" s="229" t="s">
        <v>2278</v>
      </c>
      <c r="H282" s="228" t="s">
        <v>2529</v>
      </c>
      <c r="I282" s="228" t="s">
        <v>2571</v>
      </c>
    </row>
    <row r="283" spans="1:9">
      <c r="A283" s="228" t="str">
        <f t="shared" si="13"/>
        <v>愛知県豊山町</v>
      </c>
      <c r="B283" s="214" t="s">
        <v>2441</v>
      </c>
      <c r="C283" s="228" t="s">
        <v>2217</v>
      </c>
      <c r="D283" s="229" t="s">
        <v>2570</v>
      </c>
      <c r="F283" s="228" t="str">
        <f t="shared" si="14"/>
        <v>山形県上山市</v>
      </c>
      <c r="G283" s="229" t="s">
        <v>2278</v>
      </c>
      <c r="H283" s="228" t="s">
        <v>2529</v>
      </c>
      <c r="I283" s="228" t="s">
        <v>2569</v>
      </c>
    </row>
    <row r="284" spans="1:9">
      <c r="A284" s="228" t="str">
        <f t="shared" si="13"/>
        <v>愛知県大治町</v>
      </c>
      <c r="B284" s="214" t="s">
        <v>2441</v>
      </c>
      <c r="C284" s="228" t="s">
        <v>2217</v>
      </c>
      <c r="D284" s="229" t="s">
        <v>2568</v>
      </c>
      <c r="F284" s="228" t="str">
        <f t="shared" si="14"/>
        <v>山形県村山市</v>
      </c>
      <c r="G284" s="229" t="s">
        <v>2278</v>
      </c>
      <c r="H284" s="228" t="s">
        <v>2529</v>
      </c>
      <c r="I284" s="228" t="s">
        <v>2567</v>
      </c>
    </row>
    <row r="285" spans="1:9">
      <c r="A285" s="228" t="str">
        <f t="shared" si="13"/>
        <v>愛知県蟹江町</v>
      </c>
      <c r="B285" s="214" t="s">
        <v>2441</v>
      </c>
      <c r="C285" s="228" t="s">
        <v>2217</v>
      </c>
      <c r="D285" s="229" t="s">
        <v>2566</v>
      </c>
      <c r="F285" s="228" t="str">
        <f t="shared" si="14"/>
        <v>山形県長井市</v>
      </c>
      <c r="G285" s="229" t="s">
        <v>2278</v>
      </c>
      <c r="H285" s="228" t="s">
        <v>2529</v>
      </c>
      <c r="I285" s="228" t="s">
        <v>2565</v>
      </c>
    </row>
    <row r="286" spans="1:9">
      <c r="A286" s="228" t="str">
        <f t="shared" si="13"/>
        <v>愛知県幸田町</v>
      </c>
      <c r="B286" s="214" t="s">
        <v>2441</v>
      </c>
      <c r="C286" s="228" t="s">
        <v>2217</v>
      </c>
      <c r="D286" s="229" t="s">
        <v>2564</v>
      </c>
      <c r="F286" s="228" t="str">
        <f t="shared" si="14"/>
        <v>山形県天童市</v>
      </c>
      <c r="G286" s="229" t="s">
        <v>2278</v>
      </c>
      <c r="H286" s="228" t="s">
        <v>2529</v>
      </c>
      <c r="I286" s="228" t="s">
        <v>2563</v>
      </c>
    </row>
    <row r="287" spans="1:9">
      <c r="A287" s="228" t="str">
        <f t="shared" si="13"/>
        <v>三重県津市</v>
      </c>
      <c r="B287" s="214" t="s">
        <v>2441</v>
      </c>
      <c r="C287" s="228" t="s">
        <v>2208</v>
      </c>
      <c r="D287" s="229" t="s">
        <v>2562</v>
      </c>
      <c r="F287" s="228" t="str">
        <f t="shared" si="14"/>
        <v>山形県東根市</v>
      </c>
      <c r="G287" s="229" t="s">
        <v>2278</v>
      </c>
      <c r="H287" s="228" t="s">
        <v>2529</v>
      </c>
      <c r="I287" s="228" t="s">
        <v>2561</v>
      </c>
    </row>
    <row r="288" spans="1:9">
      <c r="A288" s="228" t="str">
        <f t="shared" si="13"/>
        <v>三重県桑名市</v>
      </c>
      <c r="B288" s="214" t="s">
        <v>2441</v>
      </c>
      <c r="C288" s="228" t="s">
        <v>2208</v>
      </c>
      <c r="D288" s="229" t="s">
        <v>2560</v>
      </c>
      <c r="F288" s="228" t="str">
        <f t="shared" si="14"/>
        <v>山形県尾花沢市</v>
      </c>
      <c r="G288" s="229" t="s">
        <v>2278</v>
      </c>
      <c r="H288" s="228" t="s">
        <v>2529</v>
      </c>
      <c r="I288" s="228" t="s">
        <v>2559</v>
      </c>
    </row>
    <row r="289" spans="1:9">
      <c r="A289" s="228" t="str">
        <f t="shared" si="13"/>
        <v>三重県亀山市</v>
      </c>
      <c r="B289" s="214" t="s">
        <v>2441</v>
      </c>
      <c r="C289" s="228" t="s">
        <v>2208</v>
      </c>
      <c r="D289" s="229" t="s">
        <v>2558</v>
      </c>
      <c r="F289" s="228" t="str">
        <f t="shared" si="14"/>
        <v>山形県南陽市</v>
      </c>
      <c r="G289" s="229" t="s">
        <v>2278</v>
      </c>
      <c r="H289" s="228" t="s">
        <v>2529</v>
      </c>
      <c r="I289" s="228" t="s">
        <v>2557</v>
      </c>
    </row>
    <row r="290" spans="1:9">
      <c r="A290" s="228" t="str">
        <f t="shared" si="13"/>
        <v>滋賀県彦根市</v>
      </c>
      <c r="B290" s="214" t="s">
        <v>2441</v>
      </c>
      <c r="C290" s="228" t="s">
        <v>2198</v>
      </c>
      <c r="D290" s="229" t="s">
        <v>2556</v>
      </c>
      <c r="F290" s="228" t="str">
        <f t="shared" si="14"/>
        <v>山形県山辺町</v>
      </c>
      <c r="G290" s="229" t="s">
        <v>2278</v>
      </c>
      <c r="H290" s="228" t="s">
        <v>2529</v>
      </c>
      <c r="I290" s="228" t="s">
        <v>2555</v>
      </c>
    </row>
    <row r="291" spans="1:9">
      <c r="A291" s="228" t="str">
        <f t="shared" si="13"/>
        <v>滋賀県守山市</v>
      </c>
      <c r="B291" s="214" t="s">
        <v>2441</v>
      </c>
      <c r="C291" s="228" t="s">
        <v>2198</v>
      </c>
      <c r="D291" s="229" t="s">
        <v>2554</v>
      </c>
      <c r="F291" s="228" t="str">
        <f t="shared" si="14"/>
        <v>山形県中山町</v>
      </c>
      <c r="G291" s="229" t="s">
        <v>2278</v>
      </c>
      <c r="H291" s="228" t="s">
        <v>2529</v>
      </c>
      <c r="I291" s="228" t="s">
        <v>2553</v>
      </c>
    </row>
    <row r="292" spans="1:9">
      <c r="A292" s="228" t="str">
        <f t="shared" si="13"/>
        <v>滋賀県甲賀市</v>
      </c>
      <c r="B292" s="214" t="s">
        <v>2441</v>
      </c>
      <c r="C292" s="228" t="s">
        <v>2198</v>
      </c>
      <c r="D292" s="229" t="s">
        <v>2552</v>
      </c>
      <c r="F292" s="228" t="str">
        <f t="shared" si="14"/>
        <v>山形県河北町</v>
      </c>
      <c r="G292" s="229" t="s">
        <v>2278</v>
      </c>
      <c r="H292" s="228" t="s">
        <v>2529</v>
      </c>
      <c r="I292" s="228" t="s">
        <v>1377</v>
      </c>
    </row>
    <row r="293" spans="1:9">
      <c r="A293" s="228" t="str">
        <f t="shared" si="13"/>
        <v>滋賀県野洲市</v>
      </c>
      <c r="B293" s="214" t="s">
        <v>2441</v>
      </c>
      <c r="C293" s="228" t="s">
        <v>2198</v>
      </c>
      <c r="D293" s="229" t="s">
        <v>2551</v>
      </c>
      <c r="F293" s="228" t="str">
        <f t="shared" si="14"/>
        <v>山形県西川町</v>
      </c>
      <c r="G293" s="229" t="s">
        <v>2278</v>
      </c>
      <c r="H293" s="228" t="s">
        <v>2529</v>
      </c>
      <c r="I293" s="228" t="s">
        <v>1331</v>
      </c>
    </row>
    <row r="294" spans="1:9">
      <c r="A294" s="228" t="str">
        <f t="shared" si="13"/>
        <v>京都府宇治市</v>
      </c>
      <c r="B294" s="214" t="s">
        <v>2441</v>
      </c>
      <c r="C294" s="228" t="s">
        <v>2194</v>
      </c>
      <c r="D294" s="229" t="s">
        <v>2550</v>
      </c>
      <c r="F294" s="228" t="str">
        <f t="shared" si="14"/>
        <v>山形県朝日町</v>
      </c>
      <c r="G294" s="229" t="s">
        <v>2278</v>
      </c>
      <c r="H294" s="228" t="s">
        <v>2529</v>
      </c>
      <c r="I294" s="228" t="s">
        <v>1273</v>
      </c>
    </row>
    <row r="295" spans="1:9">
      <c r="A295" s="228" t="str">
        <f t="shared" si="13"/>
        <v>京都府亀岡市</v>
      </c>
      <c r="B295" s="214" t="s">
        <v>2441</v>
      </c>
      <c r="C295" s="228" t="s">
        <v>2194</v>
      </c>
      <c r="D295" s="230" t="s">
        <v>2549</v>
      </c>
      <c r="F295" s="228" t="str">
        <f t="shared" si="14"/>
        <v>山形県大江町</v>
      </c>
      <c r="G295" s="229" t="s">
        <v>2278</v>
      </c>
      <c r="H295" s="228" t="s">
        <v>2529</v>
      </c>
      <c r="I295" s="228" t="s">
        <v>1247</v>
      </c>
    </row>
    <row r="296" spans="1:9">
      <c r="A296" s="228" t="str">
        <f t="shared" si="13"/>
        <v>京都府向日市</v>
      </c>
      <c r="B296" s="214" t="s">
        <v>2441</v>
      </c>
      <c r="C296" s="228" t="s">
        <v>2194</v>
      </c>
      <c r="D296" s="229" t="s">
        <v>2548</v>
      </c>
      <c r="F296" s="228" t="str">
        <f t="shared" si="14"/>
        <v>山形県大石田町</v>
      </c>
      <c r="G296" s="229" t="s">
        <v>2278</v>
      </c>
      <c r="H296" s="228" t="s">
        <v>2529</v>
      </c>
      <c r="I296" s="228" t="s">
        <v>2547</v>
      </c>
    </row>
    <row r="297" spans="1:9">
      <c r="A297" s="228" t="str">
        <f t="shared" si="13"/>
        <v>京都府八幡市</v>
      </c>
      <c r="B297" s="214" t="s">
        <v>2441</v>
      </c>
      <c r="C297" s="228" t="s">
        <v>2194</v>
      </c>
      <c r="D297" s="229" t="s">
        <v>2546</v>
      </c>
      <c r="F297" s="228" t="str">
        <f t="shared" si="14"/>
        <v>山形県金山町</v>
      </c>
      <c r="G297" s="229" t="s">
        <v>2278</v>
      </c>
      <c r="H297" s="228" t="s">
        <v>2529</v>
      </c>
      <c r="I297" s="228" t="s">
        <v>2545</v>
      </c>
    </row>
    <row r="298" spans="1:9">
      <c r="A298" s="228" t="str">
        <f t="shared" si="13"/>
        <v>京都府南丹市</v>
      </c>
      <c r="B298" s="214" t="s">
        <v>2441</v>
      </c>
      <c r="C298" s="228" t="s">
        <v>2194</v>
      </c>
      <c r="D298" s="229" t="s">
        <v>2544</v>
      </c>
      <c r="F298" s="228" t="str">
        <f t="shared" si="14"/>
        <v>山形県最上町</v>
      </c>
      <c r="G298" s="229" t="s">
        <v>2278</v>
      </c>
      <c r="H298" s="228" t="s">
        <v>2529</v>
      </c>
      <c r="I298" s="228" t="s">
        <v>1135</v>
      </c>
    </row>
    <row r="299" spans="1:9">
      <c r="A299" s="228" t="str">
        <f t="shared" si="13"/>
        <v>京都府木津川市</v>
      </c>
      <c r="B299" s="214" t="s">
        <v>2441</v>
      </c>
      <c r="C299" s="228" t="s">
        <v>2194</v>
      </c>
      <c r="D299" s="229" t="s">
        <v>2543</v>
      </c>
      <c r="F299" s="228" t="str">
        <f t="shared" si="14"/>
        <v>山形県舟形町</v>
      </c>
      <c r="G299" s="229" t="s">
        <v>2278</v>
      </c>
      <c r="H299" s="228" t="s">
        <v>2529</v>
      </c>
      <c r="I299" s="228" t="s">
        <v>1100</v>
      </c>
    </row>
    <row r="300" spans="1:9">
      <c r="A300" s="228" t="str">
        <f t="shared" si="13"/>
        <v>京都府城陽市</v>
      </c>
      <c r="B300" s="214" t="s">
        <v>2441</v>
      </c>
      <c r="C300" s="228" t="s">
        <v>2194</v>
      </c>
      <c r="D300" s="229" t="s">
        <v>2542</v>
      </c>
      <c r="F300" s="228" t="str">
        <f t="shared" si="14"/>
        <v>山形県真室川町</v>
      </c>
      <c r="G300" s="229" t="s">
        <v>2278</v>
      </c>
      <c r="H300" s="228" t="s">
        <v>2529</v>
      </c>
      <c r="I300" s="228" t="s">
        <v>1066</v>
      </c>
    </row>
    <row r="301" spans="1:9">
      <c r="A301" s="228" t="str">
        <f t="shared" si="13"/>
        <v>京都府笠置町</v>
      </c>
      <c r="B301" s="214" t="s">
        <v>2441</v>
      </c>
      <c r="C301" s="228" t="s">
        <v>2194</v>
      </c>
      <c r="D301" s="229" t="s">
        <v>2541</v>
      </c>
      <c r="F301" s="228" t="str">
        <f t="shared" si="14"/>
        <v>山形県大蔵村</v>
      </c>
      <c r="G301" s="229" t="s">
        <v>2278</v>
      </c>
      <c r="H301" s="228" t="s">
        <v>2529</v>
      </c>
      <c r="I301" s="228" t="s">
        <v>1033</v>
      </c>
    </row>
    <row r="302" spans="1:9">
      <c r="A302" s="228" t="str">
        <f t="shared" si="13"/>
        <v>京都府和束町</v>
      </c>
      <c r="B302" s="214" t="s">
        <v>2441</v>
      </c>
      <c r="C302" s="228" t="s">
        <v>2194</v>
      </c>
      <c r="D302" s="229" t="s">
        <v>2540</v>
      </c>
      <c r="F302" s="228" t="str">
        <f t="shared" si="14"/>
        <v>山形県鮭川村</v>
      </c>
      <c r="G302" s="229" t="s">
        <v>2278</v>
      </c>
      <c r="H302" s="228" t="s">
        <v>2529</v>
      </c>
      <c r="I302" s="228" t="s">
        <v>1003</v>
      </c>
    </row>
    <row r="303" spans="1:9">
      <c r="A303" s="228" t="str">
        <f t="shared" si="13"/>
        <v>京都府精華町</v>
      </c>
      <c r="B303" s="214" t="s">
        <v>2441</v>
      </c>
      <c r="C303" s="228" t="s">
        <v>2194</v>
      </c>
      <c r="D303" s="229" t="s">
        <v>2539</v>
      </c>
      <c r="F303" s="228" t="str">
        <f t="shared" si="14"/>
        <v>山形県戸沢村</v>
      </c>
      <c r="G303" s="229" t="s">
        <v>2278</v>
      </c>
      <c r="H303" s="228" t="s">
        <v>2529</v>
      </c>
      <c r="I303" s="228" t="s">
        <v>972</v>
      </c>
    </row>
    <row r="304" spans="1:9">
      <c r="A304" s="228" t="str">
        <f t="shared" si="13"/>
        <v>京都府久御山町</v>
      </c>
      <c r="B304" s="214" t="s">
        <v>2441</v>
      </c>
      <c r="C304" s="228" t="s">
        <v>2194</v>
      </c>
      <c r="D304" s="229" t="s">
        <v>2538</v>
      </c>
      <c r="F304" s="228" t="str">
        <f t="shared" si="14"/>
        <v>山形県高畠町</v>
      </c>
      <c r="G304" s="229" t="s">
        <v>2278</v>
      </c>
      <c r="H304" s="228" t="s">
        <v>2529</v>
      </c>
      <c r="I304" s="228" t="s">
        <v>2537</v>
      </c>
    </row>
    <row r="305" spans="1:9">
      <c r="A305" s="228" t="str">
        <f t="shared" si="13"/>
        <v>京都府宇治田原町</v>
      </c>
      <c r="B305" s="214" t="s">
        <v>2441</v>
      </c>
      <c r="C305" s="228" t="s">
        <v>2194</v>
      </c>
      <c r="D305" s="229" t="s">
        <v>2536</v>
      </c>
      <c r="F305" s="228" t="str">
        <f t="shared" si="14"/>
        <v>山形県川西町</v>
      </c>
      <c r="G305" s="229" t="s">
        <v>2278</v>
      </c>
      <c r="H305" s="228" t="s">
        <v>2529</v>
      </c>
      <c r="I305" s="228" t="s">
        <v>2535</v>
      </c>
    </row>
    <row r="306" spans="1:9">
      <c r="A306" s="228" t="str">
        <f t="shared" si="13"/>
        <v>大阪府岸和田市</v>
      </c>
      <c r="B306" s="214" t="s">
        <v>2441</v>
      </c>
      <c r="C306" s="228" t="s">
        <v>2503</v>
      </c>
      <c r="D306" s="229" t="s">
        <v>2534</v>
      </c>
      <c r="F306" s="228" t="str">
        <f t="shared" si="14"/>
        <v>山形県小国町</v>
      </c>
      <c r="G306" s="229" t="s">
        <v>2278</v>
      </c>
      <c r="H306" s="228" t="s">
        <v>2529</v>
      </c>
      <c r="I306" s="228" t="s">
        <v>2533</v>
      </c>
    </row>
    <row r="307" spans="1:9">
      <c r="A307" s="228" t="str">
        <f t="shared" si="13"/>
        <v>大阪府泉大津市</v>
      </c>
      <c r="B307" s="214" t="s">
        <v>2441</v>
      </c>
      <c r="C307" s="228" t="s">
        <v>2503</v>
      </c>
      <c r="D307" s="229" t="s">
        <v>2532</v>
      </c>
      <c r="F307" s="228" t="str">
        <f t="shared" si="14"/>
        <v>山形県白鷹町</v>
      </c>
      <c r="G307" s="229" t="s">
        <v>2278</v>
      </c>
      <c r="H307" s="228" t="s">
        <v>2529</v>
      </c>
      <c r="I307" s="228" t="s">
        <v>2531</v>
      </c>
    </row>
    <row r="308" spans="1:9">
      <c r="A308" s="228" t="str">
        <f t="shared" si="13"/>
        <v>大阪府貝塚市</v>
      </c>
      <c r="B308" s="214" t="s">
        <v>2441</v>
      </c>
      <c r="C308" s="228" t="s">
        <v>2503</v>
      </c>
      <c r="D308" s="229" t="s">
        <v>2530</v>
      </c>
      <c r="F308" s="228" t="str">
        <f t="shared" si="14"/>
        <v>山形県飯豊町</v>
      </c>
      <c r="G308" s="229" t="s">
        <v>2278</v>
      </c>
      <c r="H308" s="228" t="s">
        <v>2529</v>
      </c>
      <c r="I308" s="228" t="s">
        <v>2528</v>
      </c>
    </row>
    <row r="309" spans="1:9">
      <c r="A309" s="228" t="str">
        <f t="shared" si="13"/>
        <v>大阪府泉佐野市</v>
      </c>
      <c r="B309" s="214" t="s">
        <v>2441</v>
      </c>
      <c r="C309" s="228" t="s">
        <v>2503</v>
      </c>
      <c r="D309" s="229" t="s">
        <v>2527</v>
      </c>
      <c r="F309" s="228" t="str">
        <f t="shared" si="14"/>
        <v>福島県会津若松市</v>
      </c>
      <c r="G309" s="229" t="s">
        <v>2278</v>
      </c>
      <c r="H309" s="228" t="s">
        <v>2483</v>
      </c>
      <c r="I309" s="228" t="s">
        <v>2526</v>
      </c>
    </row>
    <row r="310" spans="1:9">
      <c r="A310" s="228" t="str">
        <f t="shared" si="13"/>
        <v>大阪府富田林市</v>
      </c>
      <c r="B310" s="214" t="s">
        <v>2441</v>
      </c>
      <c r="C310" s="228" t="s">
        <v>2503</v>
      </c>
      <c r="D310" s="229" t="s">
        <v>2525</v>
      </c>
      <c r="F310" s="228" t="str">
        <f t="shared" si="14"/>
        <v>福島県喜多方市</v>
      </c>
      <c r="G310" s="229" t="s">
        <v>2278</v>
      </c>
      <c r="H310" s="228" t="s">
        <v>2483</v>
      </c>
      <c r="I310" s="228" t="s">
        <v>2524</v>
      </c>
    </row>
    <row r="311" spans="1:9">
      <c r="A311" s="228" t="str">
        <f t="shared" si="13"/>
        <v>大阪府河内長野市</v>
      </c>
      <c r="B311" s="214" t="s">
        <v>2441</v>
      </c>
      <c r="C311" s="228" t="s">
        <v>2503</v>
      </c>
      <c r="D311" s="229" t="s">
        <v>2523</v>
      </c>
      <c r="F311" s="228" t="str">
        <f t="shared" si="14"/>
        <v>福島県田村市</v>
      </c>
      <c r="G311" s="229" t="s">
        <v>2278</v>
      </c>
      <c r="H311" s="228" t="s">
        <v>2483</v>
      </c>
      <c r="I311" s="228" t="s">
        <v>2522</v>
      </c>
    </row>
    <row r="312" spans="1:9">
      <c r="A312" s="228" t="str">
        <f t="shared" si="13"/>
        <v>大阪府和泉市</v>
      </c>
      <c r="B312" s="214" t="s">
        <v>2441</v>
      </c>
      <c r="C312" s="228" t="s">
        <v>2503</v>
      </c>
      <c r="D312" s="229" t="s">
        <v>2521</v>
      </c>
      <c r="F312" s="228" t="str">
        <f t="shared" si="14"/>
        <v>福島県大玉村</v>
      </c>
      <c r="G312" s="229" t="s">
        <v>2278</v>
      </c>
      <c r="H312" s="228" t="s">
        <v>2483</v>
      </c>
      <c r="I312" s="228" t="s">
        <v>2520</v>
      </c>
    </row>
    <row r="313" spans="1:9">
      <c r="A313" s="228" t="str">
        <f t="shared" si="13"/>
        <v>大阪府藤井寺市</v>
      </c>
      <c r="B313" s="214" t="s">
        <v>2441</v>
      </c>
      <c r="C313" s="228" t="s">
        <v>2503</v>
      </c>
      <c r="D313" s="229" t="s">
        <v>2519</v>
      </c>
      <c r="F313" s="228" t="str">
        <f t="shared" si="14"/>
        <v>福島県天栄村</v>
      </c>
      <c r="G313" s="229" t="s">
        <v>2278</v>
      </c>
      <c r="H313" s="228" t="s">
        <v>2483</v>
      </c>
      <c r="I313" s="228" t="s">
        <v>2518</v>
      </c>
    </row>
    <row r="314" spans="1:9">
      <c r="A314" s="228" t="str">
        <f t="shared" si="13"/>
        <v>大阪府泉南市</v>
      </c>
      <c r="B314" s="214" t="s">
        <v>2441</v>
      </c>
      <c r="C314" s="228" t="s">
        <v>2503</v>
      </c>
      <c r="D314" s="229" t="s">
        <v>2517</v>
      </c>
      <c r="F314" s="228" t="str">
        <f t="shared" si="14"/>
        <v>福島県下郷町</v>
      </c>
      <c r="G314" s="229" t="s">
        <v>2278</v>
      </c>
      <c r="H314" s="228" t="s">
        <v>2483</v>
      </c>
      <c r="I314" s="228" t="s">
        <v>2516</v>
      </c>
    </row>
    <row r="315" spans="1:9">
      <c r="A315" s="228" t="str">
        <f t="shared" si="13"/>
        <v>大阪府四條畷市</v>
      </c>
      <c r="B315" s="214" t="s">
        <v>2441</v>
      </c>
      <c r="C315" s="228" t="s">
        <v>2503</v>
      </c>
      <c r="D315" s="230" t="s">
        <v>877</v>
      </c>
      <c r="F315" s="228" t="str">
        <f t="shared" si="14"/>
        <v>福島県檜枝岐村</v>
      </c>
      <c r="G315" s="229" t="s">
        <v>2278</v>
      </c>
      <c r="H315" s="228" t="s">
        <v>2483</v>
      </c>
      <c r="I315" s="228" t="s">
        <v>2515</v>
      </c>
    </row>
    <row r="316" spans="1:9">
      <c r="A316" s="228" t="str">
        <f t="shared" si="13"/>
        <v>大阪府阪南市</v>
      </c>
      <c r="B316" s="214" t="s">
        <v>2441</v>
      </c>
      <c r="C316" s="228" t="s">
        <v>2503</v>
      </c>
      <c r="D316" s="229" t="s">
        <v>2514</v>
      </c>
      <c r="F316" s="228" t="str">
        <f t="shared" si="14"/>
        <v>福島県只見町</v>
      </c>
      <c r="G316" s="229" t="s">
        <v>2278</v>
      </c>
      <c r="H316" s="228" t="s">
        <v>2483</v>
      </c>
      <c r="I316" s="228" t="s">
        <v>2513</v>
      </c>
    </row>
    <row r="317" spans="1:9">
      <c r="A317" s="228" t="str">
        <f t="shared" si="13"/>
        <v>大阪府豊能町</v>
      </c>
      <c r="B317" s="214" t="s">
        <v>2441</v>
      </c>
      <c r="C317" s="228" t="s">
        <v>2503</v>
      </c>
      <c r="D317" s="229" t="s">
        <v>2512</v>
      </c>
      <c r="F317" s="228" t="str">
        <f t="shared" si="14"/>
        <v>福島県南会津町</v>
      </c>
      <c r="G317" s="229" t="s">
        <v>2278</v>
      </c>
      <c r="H317" s="228" t="s">
        <v>2483</v>
      </c>
      <c r="I317" s="228" t="s">
        <v>2511</v>
      </c>
    </row>
    <row r="318" spans="1:9">
      <c r="A318" s="228" t="str">
        <f t="shared" si="13"/>
        <v>大阪府能勢町</v>
      </c>
      <c r="B318" s="214" t="s">
        <v>2441</v>
      </c>
      <c r="C318" s="228" t="s">
        <v>2503</v>
      </c>
      <c r="D318" s="229" t="s">
        <v>2510</v>
      </c>
      <c r="F318" s="228" t="str">
        <f t="shared" si="14"/>
        <v>福島県北塩原村</v>
      </c>
      <c r="G318" s="229" t="s">
        <v>2278</v>
      </c>
      <c r="H318" s="228" t="s">
        <v>2483</v>
      </c>
      <c r="I318" s="228" t="s">
        <v>1065</v>
      </c>
    </row>
    <row r="319" spans="1:9">
      <c r="A319" s="228" t="str">
        <f t="shared" si="13"/>
        <v>大阪府忠岡町</v>
      </c>
      <c r="B319" s="214" t="s">
        <v>2441</v>
      </c>
      <c r="C319" s="228" t="s">
        <v>2503</v>
      </c>
      <c r="D319" s="229" t="s">
        <v>2509</v>
      </c>
      <c r="F319" s="228" t="str">
        <f t="shared" si="14"/>
        <v>福島県西会津町</v>
      </c>
      <c r="G319" s="229" t="s">
        <v>2278</v>
      </c>
      <c r="H319" s="228" t="s">
        <v>2483</v>
      </c>
      <c r="I319" s="228" t="s">
        <v>1032</v>
      </c>
    </row>
    <row r="320" spans="1:9">
      <c r="A320" s="228" t="str">
        <f t="shared" si="13"/>
        <v>大阪府熊取町</v>
      </c>
      <c r="B320" s="214" t="s">
        <v>2441</v>
      </c>
      <c r="C320" s="228" t="s">
        <v>2503</v>
      </c>
      <c r="D320" s="229" t="s">
        <v>2508</v>
      </c>
      <c r="F320" s="228" t="str">
        <f t="shared" si="14"/>
        <v>福島県磐梯町</v>
      </c>
      <c r="G320" s="229" t="s">
        <v>2278</v>
      </c>
      <c r="H320" s="228" t="s">
        <v>2483</v>
      </c>
      <c r="I320" s="228" t="s">
        <v>1002</v>
      </c>
    </row>
    <row r="321" spans="1:9">
      <c r="A321" s="228" t="str">
        <f t="shared" si="13"/>
        <v>大阪府田尻町</v>
      </c>
      <c r="B321" s="214" t="s">
        <v>2441</v>
      </c>
      <c r="C321" s="228" t="s">
        <v>2503</v>
      </c>
      <c r="D321" s="229" t="s">
        <v>2507</v>
      </c>
      <c r="F321" s="228" t="str">
        <f t="shared" si="14"/>
        <v>福島県猪苗代町</v>
      </c>
      <c r="G321" s="229" t="s">
        <v>2278</v>
      </c>
      <c r="H321" s="228" t="s">
        <v>2483</v>
      </c>
      <c r="I321" s="228" t="s">
        <v>971</v>
      </c>
    </row>
    <row r="322" spans="1:9">
      <c r="A322" s="228" t="str">
        <f t="shared" ref="A322:A385" si="15">CONCATENATE(C322,D322)</f>
        <v>大阪府岬町</v>
      </c>
      <c r="B322" s="214" t="s">
        <v>2441</v>
      </c>
      <c r="C322" s="228" t="s">
        <v>2503</v>
      </c>
      <c r="D322" s="229" t="s">
        <v>2506</v>
      </c>
      <c r="F322" s="228" t="str">
        <f t="shared" ref="F322:F385" si="16">CONCATENATE(H322,I322)</f>
        <v>福島県会津坂下町</v>
      </c>
      <c r="G322" s="229" t="s">
        <v>2278</v>
      </c>
      <c r="H322" s="228" t="s">
        <v>2483</v>
      </c>
      <c r="I322" s="228" t="s">
        <v>942</v>
      </c>
    </row>
    <row r="323" spans="1:9">
      <c r="A323" s="228" t="str">
        <f t="shared" si="15"/>
        <v>大阪府太子町</v>
      </c>
      <c r="B323" s="214" t="s">
        <v>2441</v>
      </c>
      <c r="C323" s="228" t="s">
        <v>2503</v>
      </c>
      <c r="D323" s="229" t="s">
        <v>2505</v>
      </c>
      <c r="F323" s="228" t="str">
        <f t="shared" si="16"/>
        <v>福島県湯川村</v>
      </c>
      <c r="G323" s="229" t="s">
        <v>2278</v>
      </c>
      <c r="H323" s="228" t="s">
        <v>2483</v>
      </c>
      <c r="I323" s="228" t="s">
        <v>916</v>
      </c>
    </row>
    <row r="324" spans="1:9">
      <c r="A324" s="228" t="str">
        <f t="shared" si="15"/>
        <v>大阪府河南町</v>
      </c>
      <c r="B324" s="214" t="s">
        <v>2441</v>
      </c>
      <c r="C324" s="228" t="s">
        <v>2503</v>
      </c>
      <c r="D324" s="229" t="s">
        <v>2504</v>
      </c>
      <c r="F324" s="228" t="str">
        <f t="shared" si="16"/>
        <v>福島県柳津町</v>
      </c>
      <c r="G324" s="229" t="s">
        <v>2278</v>
      </c>
      <c r="H324" s="228" t="s">
        <v>2483</v>
      </c>
      <c r="I324" s="228" t="s">
        <v>889</v>
      </c>
    </row>
    <row r="325" spans="1:9">
      <c r="A325" s="228" t="str">
        <f t="shared" si="15"/>
        <v>大阪府千早赤阪村</v>
      </c>
      <c r="B325" s="214" t="s">
        <v>2441</v>
      </c>
      <c r="C325" s="228" t="s">
        <v>2503</v>
      </c>
      <c r="D325" s="229" t="s">
        <v>2502</v>
      </c>
      <c r="F325" s="228" t="str">
        <f t="shared" si="16"/>
        <v>福島県三島町</v>
      </c>
      <c r="G325" s="229" t="s">
        <v>2278</v>
      </c>
      <c r="H325" s="228" t="s">
        <v>2483</v>
      </c>
      <c r="I325" s="228" t="s">
        <v>863</v>
      </c>
    </row>
    <row r="326" spans="1:9">
      <c r="A326" s="228" t="str">
        <f t="shared" si="15"/>
        <v>兵庫県明石市</v>
      </c>
      <c r="B326" s="214" t="s">
        <v>2441</v>
      </c>
      <c r="C326" s="228" t="s">
        <v>2185</v>
      </c>
      <c r="D326" s="229" t="s">
        <v>2501</v>
      </c>
      <c r="F326" s="228" t="str">
        <f t="shared" si="16"/>
        <v>福島県金山町</v>
      </c>
      <c r="G326" s="229" t="s">
        <v>2278</v>
      </c>
      <c r="H326" s="228" t="s">
        <v>2483</v>
      </c>
      <c r="I326" s="228" t="s">
        <v>839</v>
      </c>
    </row>
    <row r="327" spans="1:9">
      <c r="A327" s="228" t="str">
        <f t="shared" si="15"/>
        <v>兵庫県赤穂市</v>
      </c>
      <c r="B327" s="214" t="s">
        <v>2441</v>
      </c>
      <c r="C327" s="228" t="s">
        <v>2185</v>
      </c>
      <c r="D327" s="229" t="s">
        <v>2500</v>
      </c>
      <c r="F327" s="228" t="str">
        <f t="shared" si="16"/>
        <v>福島県昭和村</v>
      </c>
      <c r="G327" s="229" t="s">
        <v>2278</v>
      </c>
      <c r="H327" s="228" t="s">
        <v>2483</v>
      </c>
      <c r="I327" s="228" t="s">
        <v>817</v>
      </c>
    </row>
    <row r="328" spans="1:9">
      <c r="A328" s="228" t="str">
        <f t="shared" si="15"/>
        <v>兵庫県篠山市</v>
      </c>
      <c r="B328" s="214" t="s">
        <v>2441</v>
      </c>
      <c r="C328" s="228" t="s">
        <v>2185</v>
      </c>
      <c r="D328" s="229" t="s">
        <v>2499</v>
      </c>
      <c r="F328" s="228" t="str">
        <f t="shared" si="16"/>
        <v>福島県会津美里町</v>
      </c>
      <c r="G328" s="229" t="s">
        <v>2278</v>
      </c>
      <c r="H328" s="228" t="s">
        <v>2483</v>
      </c>
      <c r="I328" s="228" t="s">
        <v>794</v>
      </c>
    </row>
    <row r="329" spans="1:9">
      <c r="A329" s="228" t="str">
        <f t="shared" si="15"/>
        <v>兵庫県猪名川町</v>
      </c>
      <c r="B329" s="214" t="s">
        <v>2441</v>
      </c>
      <c r="C329" s="228" t="s">
        <v>2185</v>
      </c>
      <c r="D329" s="229" t="s">
        <v>2498</v>
      </c>
      <c r="F329" s="228" t="str">
        <f t="shared" si="16"/>
        <v>福島県西郷村</v>
      </c>
      <c r="G329" s="229" t="s">
        <v>2278</v>
      </c>
      <c r="H329" s="228" t="s">
        <v>2483</v>
      </c>
      <c r="I329" s="228" t="s">
        <v>2497</v>
      </c>
    </row>
    <row r="330" spans="1:9">
      <c r="A330" s="228" t="str">
        <f t="shared" si="15"/>
        <v>奈良県大和高田市</v>
      </c>
      <c r="B330" s="214" t="s">
        <v>2441</v>
      </c>
      <c r="C330" s="228" t="s">
        <v>2174</v>
      </c>
      <c r="D330" s="229" t="s">
        <v>2496</v>
      </c>
      <c r="F330" s="228" t="str">
        <f t="shared" si="16"/>
        <v>福島県中島村</v>
      </c>
      <c r="G330" s="229" t="s">
        <v>2278</v>
      </c>
      <c r="H330" s="228" t="s">
        <v>2483</v>
      </c>
      <c r="I330" s="228" t="s">
        <v>2495</v>
      </c>
    </row>
    <row r="331" spans="1:9">
      <c r="A331" s="228" t="str">
        <f t="shared" si="15"/>
        <v>奈良県橿原市</v>
      </c>
      <c r="B331" s="214" t="s">
        <v>2441</v>
      </c>
      <c r="C331" s="228" t="s">
        <v>2174</v>
      </c>
      <c r="D331" s="229" t="s">
        <v>2494</v>
      </c>
      <c r="F331" s="228" t="str">
        <f t="shared" si="16"/>
        <v>福島県石川町</v>
      </c>
      <c r="G331" s="229" t="s">
        <v>2278</v>
      </c>
      <c r="H331" s="228" t="s">
        <v>2483</v>
      </c>
      <c r="I331" s="228" t="s">
        <v>2493</v>
      </c>
    </row>
    <row r="332" spans="1:9">
      <c r="A332" s="228" t="str">
        <f t="shared" si="15"/>
        <v>奈良県生駒市</v>
      </c>
      <c r="B332" s="214" t="s">
        <v>2441</v>
      </c>
      <c r="C332" s="228" t="s">
        <v>2174</v>
      </c>
      <c r="D332" s="229" t="s">
        <v>2492</v>
      </c>
      <c r="F332" s="228" t="str">
        <f t="shared" si="16"/>
        <v>福島県浅川町</v>
      </c>
      <c r="G332" s="229" t="s">
        <v>2278</v>
      </c>
      <c r="H332" s="228" t="s">
        <v>2483</v>
      </c>
      <c r="I332" s="228" t="s">
        <v>2491</v>
      </c>
    </row>
    <row r="333" spans="1:9">
      <c r="A333" s="228" t="str">
        <f t="shared" si="15"/>
        <v>奈良県香芝市</v>
      </c>
      <c r="B333" s="214" t="s">
        <v>2441</v>
      </c>
      <c r="C333" s="228" t="s">
        <v>2174</v>
      </c>
      <c r="D333" s="229" t="s">
        <v>2490</v>
      </c>
      <c r="F333" s="228" t="str">
        <f t="shared" si="16"/>
        <v>福島県三春町</v>
      </c>
      <c r="G333" s="229" t="s">
        <v>2278</v>
      </c>
      <c r="H333" s="228" t="s">
        <v>2483</v>
      </c>
      <c r="I333" s="228" t="s">
        <v>597</v>
      </c>
    </row>
    <row r="334" spans="1:9">
      <c r="A334" s="228" t="str">
        <f t="shared" si="15"/>
        <v>奈良県葛城市</v>
      </c>
      <c r="B334" s="214" t="s">
        <v>2441</v>
      </c>
      <c r="C334" s="228" t="s">
        <v>2174</v>
      </c>
      <c r="D334" s="229" t="s">
        <v>2489</v>
      </c>
      <c r="F334" s="228" t="str">
        <f t="shared" si="16"/>
        <v>福島県小野町</v>
      </c>
      <c r="G334" s="229" t="s">
        <v>2278</v>
      </c>
      <c r="H334" s="228" t="s">
        <v>2483</v>
      </c>
      <c r="I334" s="228" t="s">
        <v>589</v>
      </c>
    </row>
    <row r="335" spans="1:9">
      <c r="A335" s="228" t="str">
        <f t="shared" si="15"/>
        <v>奈良県御所市</v>
      </c>
      <c r="B335" s="214" t="s">
        <v>2441</v>
      </c>
      <c r="C335" s="228" t="s">
        <v>2174</v>
      </c>
      <c r="D335" s="229" t="s">
        <v>2488</v>
      </c>
      <c r="F335" s="228" t="str">
        <f t="shared" si="16"/>
        <v>福島県川内村</v>
      </c>
      <c r="G335" s="229" t="s">
        <v>2278</v>
      </c>
      <c r="H335" s="228" t="s">
        <v>2483</v>
      </c>
      <c r="I335" s="228" t="s">
        <v>2487</v>
      </c>
    </row>
    <row r="336" spans="1:9">
      <c r="A336" s="228" t="str">
        <f t="shared" si="15"/>
        <v>奈良県平群町</v>
      </c>
      <c r="B336" s="214" t="s">
        <v>2441</v>
      </c>
      <c r="C336" s="228" t="s">
        <v>2174</v>
      </c>
      <c r="D336" s="229" t="s">
        <v>2486</v>
      </c>
      <c r="F336" s="228" t="str">
        <f t="shared" si="16"/>
        <v>福島県葛尾村</v>
      </c>
      <c r="G336" s="229" t="s">
        <v>2278</v>
      </c>
      <c r="H336" s="228" t="s">
        <v>2483</v>
      </c>
      <c r="I336" s="228" t="s">
        <v>2485</v>
      </c>
    </row>
    <row r="337" spans="1:9">
      <c r="A337" s="228" t="str">
        <f t="shared" si="15"/>
        <v>奈良県三郷町</v>
      </c>
      <c r="B337" s="214" t="s">
        <v>2441</v>
      </c>
      <c r="C337" s="228" t="s">
        <v>2174</v>
      </c>
      <c r="D337" s="229" t="s">
        <v>2484</v>
      </c>
      <c r="F337" s="228" t="str">
        <f t="shared" si="16"/>
        <v>福島県飯舘村</v>
      </c>
      <c r="G337" s="229" t="s">
        <v>2278</v>
      </c>
      <c r="H337" s="228" t="s">
        <v>2483</v>
      </c>
      <c r="I337" s="232" t="s">
        <v>2482</v>
      </c>
    </row>
    <row r="338" spans="1:9">
      <c r="A338" s="228" t="str">
        <f t="shared" si="15"/>
        <v>奈良県斑鳩町</v>
      </c>
      <c r="B338" s="214" t="s">
        <v>2441</v>
      </c>
      <c r="C338" s="228" t="s">
        <v>2174</v>
      </c>
      <c r="D338" s="229" t="s">
        <v>2481</v>
      </c>
      <c r="F338" s="228" t="str">
        <f t="shared" si="16"/>
        <v>群馬県沼田市</v>
      </c>
      <c r="G338" s="229" t="s">
        <v>2278</v>
      </c>
      <c r="H338" s="228" t="s">
        <v>2372</v>
      </c>
      <c r="I338" s="228" t="s">
        <v>2384</v>
      </c>
    </row>
    <row r="339" spans="1:9">
      <c r="A339" s="228" t="str">
        <f t="shared" si="15"/>
        <v>奈良県安堵町</v>
      </c>
      <c r="B339" s="214" t="s">
        <v>2441</v>
      </c>
      <c r="C339" s="228" t="s">
        <v>2174</v>
      </c>
      <c r="D339" s="229" t="s">
        <v>2480</v>
      </c>
      <c r="F339" s="228" t="str">
        <f t="shared" si="16"/>
        <v>群馬県上野村</v>
      </c>
      <c r="G339" s="229" t="s">
        <v>2278</v>
      </c>
      <c r="H339" s="228" t="s">
        <v>2372</v>
      </c>
      <c r="I339" s="228" t="s">
        <v>2479</v>
      </c>
    </row>
    <row r="340" spans="1:9">
      <c r="A340" s="228" t="str">
        <f t="shared" si="15"/>
        <v>奈良県上牧町</v>
      </c>
      <c r="B340" s="214" t="s">
        <v>2441</v>
      </c>
      <c r="C340" s="228" t="s">
        <v>2174</v>
      </c>
      <c r="D340" s="229" t="s">
        <v>2478</v>
      </c>
      <c r="F340" s="228" t="str">
        <f t="shared" si="16"/>
        <v>群馬県南牧村</v>
      </c>
      <c r="G340" s="229" t="s">
        <v>2278</v>
      </c>
      <c r="H340" s="228" t="s">
        <v>2372</v>
      </c>
      <c r="I340" s="228" t="s">
        <v>2477</v>
      </c>
    </row>
    <row r="341" spans="1:9">
      <c r="A341" s="228" t="str">
        <f t="shared" si="15"/>
        <v>奈良県王寺町</v>
      </c>
      <c r="B341" s="214" t="s">
        <v>2441</v>
      </c>
      <c r="C341" s="228" t="s">
        <v>2174</v>
      </c>
      <c r="D341" s="229" t="s">
        <v>2476</v>
      </c>
      <c r="F341" s="228" t="str">
        <f t="shared" si="16"/>
        <v>群馬県長野原町</v>
      </c>
      <c r="G341" s="229" t="s">
        <v>2278</v>
      </c>
      <c r="H341" s="228" t="s">
        <v>2372</v>
      </c>
      <c r="I341" s="228" t="s">
        <v>2475</v>
      </c>
    </row>
    <row r="342" spans="1:9">
      <c r="A342" s="228" t="str">
        <f t="shared" si="15"/>
        <v>奈良県広陵町</v>
      </c>
      <c r="B342" s="214" t="s">
        <v>2441</v>
      </c>
      <c r="C342" s="228" t="s">
        <v>2174</v>
      </c>
      <c r="D342" s="229" t="s">
        <v>2474</v>
      </c>
      <c r="F342" s="228" t="str">
        <f t="shared" si="16"/>
        <v>群馬県嬬恋村</v>
      </c>
      <c r="G342" s="229" t="s">
        <v>2278</v>
      </c>
      <c r="H342" s="228" t="s">
        <v>2372</v>
      </c>
      <c r="I342" s="228" t="s">
        <v>2473</v>
      </c>
    </row>
    <row r="343" spans="1:9">
      <c r="A343" s="228" t="str">
        <f t="shared" si="15"/>
        <v>奈良県河合町</v>
      </c>
      <c r="B343" s="214" t="s">
        <v>2441</v>
      </c>
      <c r="C343" s="228" t="s">
        <v>2174</v>
      </c>
      <c r="D343" s="229" t="s">
        <v>2472</v>
      </c>
      <c r="F343" s="228" t="str">
        <f t="shared" si="16"/>
        <v>群馬県草津町</v>
      </c>
      <c r="G343" s="229" t="s">
        <v>2278</v>
      </c>
      <c r="H343" s="228" t="s">
        <v>2372</v>
      </c>
      <c r="I343" s="228" t="s">
        <v>2471</v>
      </c>
    </row>
    <row r="344" spans="1:9">
      <c r="A344" s="228" t="str">
        <f t="shared" si="15"/>
        <v>和歌山県和歌山市</v>
      </c>
      <c r="B344" s="214" t="s">
        <v>2441</v>
      </c>
      <c r="C344" s="228" t="s">
        <v>2462</v>
      </c>
      <c r="D344" s="229" t="s">
        <v>2470</v>
      </c>
      <c r="F344" s="228" t="str">
        <f t="shared" si="16"/>
        <v>群馬県高山村</v>
      </c>
      <c r="G344" s="229" t="s">
        <v>2278</v>
      </c>
      <c r="H344" s="228" t="s">
        <v>2372</v>
      </c>
      <c r="I344" s="228" t="s">
        <v>2469</v>
      </c>
    </row>
    <row r="345" spans="1:9">
      <c r="A345" s="228" t="str">
        <f t="shared" si="15"/>
        <v>和歌山県橋本市</v>
      </c>
      <c r="B345" s="214" t="s">
        <v>2441</v>
      </c>
      <c r="C345" s="228" t="s">
        <v>2462</v>
      </c>
      <c r="D345" s="229" t="s">
        <v>2468</v>
      </c>
      <c r="F345" s="228" t="str">
        <f t="shared" si="16"/>
        <v>群馬県片品村</v>
      </c>
      <c r="G345" s="229" t="s">
        <v>2278</v>
      </c>
      <c r="H345" s="228" t="s">
        <v>2372</v>
      </c>
      <c r="I345" s="228" t="s">
        <v>2467</v>
      </c>
    </row>
    <row r="346" spans="1:9">
      <c r="A346" s="228" t="str">
        <f t="shared" si="15"/>
        <v>和歌山県紀の川市</v>
      </c>
      <c r="B346" s="214" t="s">
        <v>2441</v>
      </c>
      <c r="C346" s="228" t="s">
        <v>2462</v>
      </c>
      <c r="D346" s="229" t="s">
        <v>2466</v>
      </c>
      <c r="F346" s="228" t="str">
        <f t="shared" si="16"/>
        <v>群馬県川場村</v>
      </c>
      <c r="G346" s="229" t="s">
        <v>2278</v>
      </c>
      <c r="H346" s="228" t="s">
        <v>2372</v>
      </c>
      <c r="I346" s="228" t="s">
        <v>2465</v>
      </c>
    </row>
    <row r="347" spans="1:9">
      <c r="A347" s="228" t="str">
        <f t="shared" si="15"/>
        <v>和歌山県岩出市</v>
      </c>
      <c r="B347" s="214" t="s">
        <v>2441</v>
      </c>
      <c r="C347" s="228" t="s">
        <v>2462</v>
      </c>
      <c r="D347" s="229" t="s">
        <v>2464</v>
      </c>
      <c r="F347" s="228" t="str">
        <f t="shared" si="16"/>
        <v>群馬県みなかみ町</v>
      </c>
      <c r="G347" s="229" t="s">
        <v>2278</v>
      </c>
      <c r="H347" s="228" t="s">
        <v>2372</v>
      </c>
      <c r="I347" s="228" t="s">
        <v>2463</v>
      </c>
    </row>
    <row r="348" spans="1:9">
      <c r="A348" s="228" t="str">
        <f t="shared" si="15"/>
        <v>和歌山県かつらぎ町</v>
      </c>
      <c r="B348" s="214" t="s">
        <v>2441</v>
      </c>
      <c r="C348" s="228" t="s">
        <v>2462</v>
      </c>
      <c r="D348" s="229" t="s">
        <v>2461</v>
      </c>
      <c r="F348" s="228" t="str">
        <f t="shared" si="16"/>
        <v>新潟県長岡市</v>
      </c>
      <c r="G348" s="229" t="s">
        <v>2278</v>
      </c>
      <c r="H348" s="228" t="s">
        <v>2335</v>
      </c>
      <c r="I348" s="228" t="s">
        <v>2460</v>
      </c>
    </row>
    <row r="349" spans="1:9">
      <c r="A349" s="228" t="str">
        <f t="shared" si="15"/>
        <v>香川県高松市</v>
      </c>
      <c r="B349" s="214" t="s">
        <v>2441</v>
      </c>
      <c r="C349" s="228" t="s">
        <v>2140</v>
      </c>
      <c r="D349" s="229" t="s">
        <v>2459</v>
      </c>
      <c r="F349" s="228" t="str">
        <f t="shared" si="16"/>
        <v>新潟県小千谷市</v>
      </c>
      <c r="G349" s="229" t="s">
        <v>2278</v>
      </c>
      <c r="H349" s="228" t="s">
        <v>2335</v>
      </c>
      <c r="I349" s="228" t="s">
        <v>2458</v>
      </c>
    </row>
    <row r="350" spans="1:9">
      <c r="A350" s="228" t="str">
        <f t="shared" si="15"/>
        <v>福岡県大野城市</v>
      </c>
      <c r="B350" s="214" t="s">
        <v>2441</v>
      </c>
      <c r="C350" s="228" t="s">
        <v>2130</v>
      </c>
      <c r="D350" s="229" t="s">
        <v>2457</v>
      </c>
      <c r="F350" s="228" t="str">
        <f t="shared" si="16"/>
        <v>新潟県十日町市</v>
      </c>
      <c r="G350" s="229" t="s">
        <v>2278</v>
      </c>
      <c r="H350" s="228" t="s">
        <v>2335</v>
      </c>
      <c r="I350" s="228" t="s">
        <v>2456</v>
      </c>
    </row>
    <row r="351" spans="1:9">
      <c r="A351" s="228" t="str">
        <f t="shared" si="15"/>
        <v>福岡県太宰府市</v>
      </c>
      <c r="B351" s="214" t="s">
        <v>2441</v>
      </c>
      <c r="C351" s="228" t="s">
        <v>2130</v>
      </c>
      <c r="D351" s="229" t="s">
        <v>2455</v>
      </c>
      <c r="F351" s="228" t="str">
        <f t="shared" si="16"/>
        <v>新潟県見附市</v>
      </c>
      <c r="G351" s="229" t="s">
        <v>2278</v>
      </c>
      <c r="H351" s="228" t="s">
        <v>2335</v>
      </c>
      <c r="I351" s="228" t="s">
        <v>2454</v>
      </c>
    </row>
    <row r="352" spans="1:9">
      <c r="A352" s="228" t="str">
        <f t="shared" si="15"/>
        <v>福岡県糸島市</v>
      </c>
      <c r="B352" s="214" t="s">
        <v>2441</v>
      </c>
      <c r="C352" s="228" t="s">
        <v>2130</v>
      </c>
      <c r="D352" s="229" t="s">
        <v>2453</v>
      </c>
      <c r="F352" s="228" t="str">
        <f t="shared" si="16"/>
        <v>新潟県糸魚川市</v>
      </c>
      <c r="G352" s="229" t="s">
        <v>2278</v>
      </c>
      <c r="H352" s="228" t="s">
        <v>2335</v>
      </c>
      <c r="I352" s="228" t="s">
        <v>2452</v>
      </c>
    </row>
    <row r="353" spans="1:9">
      <c r="A353" s="228" t="str">
        <f t="shared" si="15"/>
        <v>福岡県那珂川町</v>
      </c>
      <c r="B353" s="214" t="s">
        <v>2441</v>
      </c>
      <c r="C353" s="228" t="s">
        <v>2130</v>
      </c>
      <c r="D353" s="229" t="s">
        <v>2451</v>
      </c>
      <c r="F353" s="228" t="str">
        <f t="shared" si="16"/>
        <v>新潟県妙高市</v>
      </c>
      <c r="G353" s="229" t="s">
        <v>2278</v>
      </c>
      <c r="H353" s="228" t="s">
        <v>2335</v>
      </c>
      <c r="I353" s="228" t="s">
        <v>2450</v>
      </c>
    </row>
    <row r="354" spans="1:9">
      <c r="A354" s="228" t="str">
        <f t="shared" si="15"/>
        <v>福岡県志免町</v>
      </c>
      <c r="B354" s="214" t="s">
        <v>2441</v>
      </c>
      <c r="C354" s="228" t="s">
        <v>2130</v>
      </c>
      <c r="D354" s="229" t="s">
        <v>2449</v>
      </c>
      <c r="F354" s="228" t="str">
        <f t="shared" si="16"/>
        <v>新潟県魚沼市</v>
      </c>
      <c r="G354" s="229" t="s">
        <v>2278</v>
      </c>
      <c r="H354" s="228" t="s">
        <v>2335</v>
      </c>
      <c r="I354" s="228" t="s">
        <v>2448</v>
      </c>
    </row>
    <row r="355" spans="1:9">
      <c r="A355" s="228" t="str">
        <f t="shared" si="15"/>
        <v>福岡県新宮町</v>
      </c>
      <c r="B355" s="214" t="s">
        <v>2441</v>
      </c>
      <c r="C355" s="228" t="s">
        <v>2130</v>
      </c>
      <c r="D355" s="229" t="s">
        <v>2447</v>
      </c>
      <c r="F355" s="228" t="str">
        <f t="shared" si="16"/>
        <v>新潟県南魚沼市</v>
      </c>
      <c r="G355" s="229" t="s">
        <v>2278</v>
      </c>
      <c r="H355" s="228" t="s">
        <v>2335</v>
      </c>
      <c r="I355" s="228" t="s">
        <v>2446</v>
      </c>
    </row>
    <row r="356" spans="1:9">
      <c r="A356" s="228" t="str">
        <f t="shared" si="15"/>
        <v>福岡県粕屋町</v>
      </c>
      <c r="B356" s="214" t="s">
        <v>2441</v>
      </c>
      <c r="C356" s="228" t="s">
        <v>2130</v>
      </c>
      <c r="D356" s="229" t="s">
        <v>2445</v>
      </c>
      <c r="F356" s="228" t="str">
        <f t="shared" si="16"/>
        <v>新潟県胎内市</v>
      </c>
      <c r="G356" s="229" t="s">
        <v>2278</v>
      </c>
      <c r="H356" s="228" t="s">
        <v>2335</v>
      </c>
      <c r="I356" s="228" t="s">
        <v>2444</v>
      </c>
    </row>
    <row r="357" spans="1:9">
      <c r="A357" s="228" t="str">
        <f t="shared" si="15"/>
        <v>佐賀県佐賀市</v>
      </c>
      <c r="B357" s="214" t="s">
        <v>2441</v>
      </c>
      <c r="C357" s="228" t="s">
        <v>2128</v>
      </c>
      <c r="D357" s="229" t="s">
        <v>2443</v>
      </c>
      <c r="F357" s="228" t="str">
        <f t="shared" si="16"/>
        <v>新潟県阿賀町</v>
      </c>
      <c r="G357" s="229" t="s">
        <v>2278</v>
      </c>
      <c r="H357" s="228" t="s">
        <v>2335</v>
      </c>
      <c r="I357" s="228" t="s">
        <v>2442</v>
      </c>
    </row>
    <row r="358" spans="1:9">
      <c r="A358" s="228" t="str">
        <f t="shared" si="15"/>
        <v>佐賀県吉野ヶ里町</v>
      </c>
      <c r="B358" s="214" t="s">
        <v>2441</v>
      </c>
      <c r="C358" s="228" t="s">
        <v>2128</v>
      </c>
      <c r="D358" s="229" t="s">
        <v>2440</v>
      </c>
      <c r="F358" s="228" t="str">
        <f t="shared" si="16"/>
        <v>新潟県湯沢町</v>
      </c>
      <c r="G358" s="229" t="s">
        <v>2278</v>
      </c>
      <c r="H358" s="228" t="s">
        <v>2335</v>
      </c>
      <c r="I358" s="228" t="s">
        <v>2439</v>
      </c>
    </row>
    <row r="359" spans="1:9">
      <c r="A359" s="228" t="str">
        <f t="shared" si="15"/>
        <v>北海道札幌市</v>
      </c>
      <c r="B359" s="214" t="s">
        <v>2126</v>
      </c>
      <c r="C359" s="228" t="s">
        <v>2438</v>
      </c>
      <c r="D359" s="229" t="s">
        <v>2437</v>
      </c>
      <c r="F359" s="228" t="str">
        <f t="shared" si="16"/>
        <v>新潟県津南町</v>
      </c>
      <c r="G359" s="229" t="s">
        <v>2278</v>
      </c>
      <c r="H359" s="228" t="s">
        <v>2335</v>
      </c>
      <c r="I359" s="228" t="s">
        <v>2436</v>
      </c>
    </row>
    <row r="360" spans="1:9">
      <c r="A360" s="228" t="str">
        <f t="shared" si="15"/>
        <v>宮城県塩竈市</v>
      </c>
      <c r="B360" s="214" t="s">
        <v>2126</v>
      </c>
      <c r="C360" s="228" t="s">
        <v>2429</v>
      </c>
      <c r="D360" s="230" t="s">
        <v>2435</v>
      </c>
      <c r="F360" s="228" t="str">
        <f t="shared" si="16"/>
        <v>新潟県関川村</v>
      </c>
      <c r="G360" s="229" t="s">
        <v>2278</v>
      </c>
      <c r="H360" s="228" t="s">
        <v>2335</v>
      </c>
      <c r="I360" s="228" t="s">
        <v>2434</v>
      </c>
    </row>
    <row r="361" spans="1:9">
      <c r="A361" s="228" t="str">
        <f t="shared" si="15"/>
        <v>宮城県名取市</v>
      </c>
      <c r="B361" s="214" t="s">
        <v>2126</v>
      </c>
      <c r="C361" s="228" t="s">
        <v>2429</v>
      </c>
      <c r="D361" s="229" t="s">
        <v>2433</v>
      </c>
      <c r="F361" s="228" t="str">
        <f t="shared" si="16"/>
        <v>福井県勝山市</v>
      </c>
      <c r="G361" s="229" t="s">
        <v>2278</v>
      </c>
      <c r="H361" s="228" t="s">
        <v>2319</v>
      </c>
      <c r="I361" s="228" t="s">
        <v>2432</v>
      </c>
    </row>
    <row r="362" spans="1:9">
      <c r="A362" s="228" t="str">
        <f t="shared" si="15"/>
        <v>宮城県村田町</v>
      </c>
      <c r="B362" s="214" t="s">
        <v>2126</v>
      </c>
      <c r="C362" s="228" t="s">
        <v>2429</v>
      </c>
      <c r="D362" s="229" t="s">
        <v>2431</v>
      </c>
      <c r="F362" s="228" t="str">
        <f t="shared" si="16"/>
        <v>福井県池田町</v>
      </c>
      <c r="G362" s="229" t="s">
        <v>2278</v>
      </c>
      <c r="H362" s="228" t="s">
        <v>2319</v>
      </c>
      <c r="I362" s="228" t="s">
        <v>2430</v>
      </c>
    </row>
    <row r="363" spans="1:9">
      <c r="A363" s="228" t="str">
        <f t="shared" si="15"/>
        <v>宮城県利府町</v>
      </c>
      <c r="B363" s="214" t="s">
        <v>2126</v>
      </c>
      <c r="C363" s="228" t="s">
        <v>2429</v>
      </c>
      <c r="D363" s="229" t="s">
        <v>2428</v>
      </c>
      <c r="F363" s="228" t="str">
        <f t="shared" si="16"/>
        <v>山梨県富士吉田市</v>
      </c>
      <c r="G363" s="229" t="s">
        <v>2278</v>
      </c>
      <c r="H363" s="228" t="s">
        <v>2295</v>
      </c>
      <c r="I363" s="228" t="s">
        <v>2427</v>
      </c>
    </row>
    <row r="364" spans="1:9">
      <c r="A364" s="228" t="str">
        <f t="shared" si="15"/>
        <v>茨城県結城市</v>
      </c>
      <c r="B364" s="214" t="s">
        <v>2126</v>
      </c>
      <c r="C364" s="228" t="s">
        <v>2409</v>
      </c>
      <c r="D364" s="229" t="s">
        <v>2426</v>
      </c>
      <c r="F364" s="228" t="str">
        <f t="shared" si="16"/>
        <v>山梨県道志村</v>
      </c>
      <c r="G364" s="229" t="s">
        <v>2278</v>
      </c>
      <c r="H364" s="228" t="s">
        <v>2295</v>
      </c>
      <c r="I364" s="228" t="s">
        <v>2425</v>
      </c>
    </row>
    <row r="365" spans="1:9">
      <c r="A365" s="228" t="str">
        <f t="shared" si="15"/>
        <v>茨城県下妻市</v>
      </c>
      <c r="B365" s="214" t="s">
        <v>2126</v>
      </c>
      <c r="C365" s="228" t="s">
        <v>2409</v>
      </c>
      <c r="D365" s="229" t="s">
        <v>2424</v>
      </c>
      <c r="F365" s="228" t="str">
        <f t="shared" si="16"/>
        <v>山梨県忍野村</v>
      </c>
      <c r="G365" s="229" t="s">
        <v>2278</v>
      </c>
      <c r="H365" s="228" t="s">
        <v>2295</v>
      </c>
      <c r="I365" s="228" t="s">
        <v>2423</v>
      </c>
    </row>
    <row r="366" spans="1:9">
      <c r="A366" s="228" t="str">
        <f t="shared" si="15"/>
        <v>茨城県常陸太田市</v>
      </c>
      <c r="B366" s="214" t="s">
        <v>2126</v>
      </c>
      <c r="C366" s="228" t="s">
        <v>2409</v>
      </c>
      <c r="D366" s="229" t="s">
        <v>2422</v>
      </c>
      <c r="F366" s="228" t="str">
        <f t="shared" si="16"/>
        <v>山梨県山中湖村</v>
      </c>
      <c r="G366" s="229" t="s">
        <v>2278</v>
      </c>
      <c r="H366" s="228" t="s">
        <v>2295</v>
      </c>
      <c r="I366" s="228" t="s">
        <v>2421</v>
      </c>
    </row>
    <row r="367" spans="1:9">
      <c r="A367" s="228" t="str">
        <f t="shared" si="15"/>
        <v>茨城県笠間市</v>
      </c>
      <c r="B367" s="214" t="s">
        <v>2126</v>
      </c>
      <c r="C367" s="228" t="s">
        <v>2409</v>
      </c>
      <c r="D367" s="229" t="s">
        <v>2420</v>
      </c>
      <c r="F367" s="228" t="str">
        <f t="shared" si="16"/>
        <v>山梨県鳴沢村</v>
      </c>
      <c r="G367" s="229" t="s">
        <v>2278</v>
      </c>
      <c r="H367" s="228" t="s">
        <v>2295</v>
      </c>
      <c r="I367" s="228" t="s">
        <v>2419</v>
      </c>
    </row>
    <row r="368" spans="1:9">
      <c r="A368" s="228" t="str">
        <f t="shared" si="15"/>
        <v>茨城県鹿嶋市</v>
      </c>
      <c r="B368" s="214" t="s">
        <v>2126</v>
      </c>
      <c r="C368" s="228" t="s">
        <v>2409</v>
      </c>
      <c r="D368" s="229" t="s">
        <v>2418</v>
      </c>
      <c r="F368" s="228" t="str">
        <f t="shared" si="16"/>
        <v>山梨県富士河口湖町</v>
      </c>
      <c r="G368" s="229" t="s">
        <v>2278</v>
      </c>
      <c r="H368" s="228" t="s">
        <v>2295</v>
      </c>
      <c r="I368" s="228" t="s">
        <v>2417</v>
      </c>
    </row>
    <row r="369" spans="1:9">
      <c r="A369" s="228" t="str">
        <f t="shared" si="15"/>
        <v>茨城県潮来市</v>
      </c>
      <c r="B369" s="214" t="s">
        <v>2126</v>
      </c>
      <c r="C369" s="228" t="s">
        <v>2409</v>
      </c>
      <c r="D369" s="229" t="s">
        <v>2416</v>
      </c>
      <c r="F369" s="228" t="str">
        <f t="shared" si="16"/>
        <v>山梨県小菅村</v>
      </c>
      <c r="G369" s="229" t="s">
        <v>2278</v>
      </c>
      <c r="H369" s="228" t="s">
        <v>2295</v>
      </c>
      <c r="I369" s="228" t="s">
        <v>2415</v>
      </c>
    </row>
    <row r="370" spans="1:9">
      <c r="A370" s="228" t="str">
        <f t="shared" si="15"/>
        <v>茨城県筑西市</v>
      </c>
      <c r="B370" s="214" t="s">
        <v>2126</v>
      </c>
      <c r="C370" s="228" t="s">
        <v>2409</v>
      </c>
      <c r="D370" s="229" t="s">
        <v>2414</v>
      </c>
      <c r="F370" s="228" t="str">
        <f t="shared" si="16"/>
        <v>山梨県丹波山村</v>
      </c>
      <c r="G370" s="229" t="s">
        <v>2278</v>
      </c>
      <c r="H370" s="228" t="s">
        <v>2295</v>
      </c>
      <c r="I370" s="228" t="s">
        <v>2413</v>
      </c>
    </row>
    <row r="371" spans="1:9">
      <c r="A371" s="228" t="str">
        <f t="shared" si="15"/>
        <v>茨城県桜川市</v>
      </c>
      <c r="B371" s="214" t="s">
        <v>2126</v>
      </c>
      <c r="C371" s="228" t="s">
        <v>2409</v>
      </c>
      <c r="D371" s="229" t="s">
        <v>2412</v>
      </c>
      <c r="F371" s="228" t="str">
        <f t="shared" si="16"/>
        <v>長野県長野市</v>
      </c>
      <c r="G371" s="229" t="s">
        <v>2278</v>
      </c>
      <c r="H371" s="228" t="s">
        <v>2267</v>
      </c>
      <c r="I371" s="228" t="s">
        <v>2292</v>
      </c>
    </row>
    <row r="372" spans="1:9">
      <c r="A372" s="228" t="str">
        <f t="shared" si="15"/>
        <v>茨城県茨城町</v>
      </c>
      <c r="B372" s="214" t="s">
        <v>2126</v>
      </c>
      <c r="C372" s="228" t="s">
        <v>2409</v>
      </c>
      <c r="D372" s="229" t="s">
        <v>2411</v>
      </c>
      <c r="F372" s="228" t="str">
        <f t="shared" si="16"/>
        <v>長野県松本市</v>
      </c>
      <c r="G372" s="229" t="s">
        <v>2278</v>
      </c>
      <c r="H372" s="228" t="s">
        <v>2267</v>
      </c>
      <c r="I372" s="228" t="s">
        <v>2290</v>
      </c>
    </row>
    <row r="373" spans="1:9">
      <c r="A373" s="228" t="str">
        <f t="shared" si="15"/>
        <v>茨城県城里町</v>
      </c>
      <c r="B373" s="214" t="s">
        <v>2126</v>
      </c>
      <c r="C373" s="228" t="s">
        <v>2409</v>
      </c>
      <c r="D373" s="229" t="s">
        <v>2410</v>
      </c>
      <c r="F373" s="228" t="str">
        <f t="shared" si="16"/>
        <v>長野県上田市</v>
      </c>
      <c r="G373" s="229" t="s">
        <v>2278</v>
      </c>
      <c r="H373" s="228" t="s">
        <v>2267</v>
      </c>
      <c r="I373" s="228" t="s">
        <v>2288</v>
      </c>
    </row>
    <row r="374" spans="1:9">
      <c r="A374" s="228" t="str">
        <f t="shared" si="15"/>
        <v>茨城県八千代町</v>
      </c>
      <c r="B374" s="214" t="s">
        <v>2126</v>
      </c>
      <c r="C374" s="228" t="s">
        <v>2409</v>
      </c>
      <c r="D374" s="229" t="s">
        <v>2408</v>
      </c>
      <c r="F374" s="228" t="str">
        <f t="shared" si="16"/>
        <v>長野県岡谷市</v>
      </c>
      <c r="G374" s="229" t="s">
        <v>2278</v>
      </c>
      <c r="H374" s="228" t="s">
        <v>2267</v>
      </c>
      <c r="I374" s="228" t="s">
        <v>2287</v>
      </c>
    </row>
    <row r="375" spans="1:9">
      <c r="A375" s="228" t="str">
        <f t="shared" si="15"/>
        <v>栃木県栃木市</v>
      </c>
      <c r="B375" s="214" t="s">
        <v>2126</v>
      </c>
      <c r="C375" s="228" t="s">
        <v>2394</v>
      </c>
      <c r="D375" s="229" t="s">
        <v>2407</v>
      </c>
      <c r="F375" s="228" t="str">
        <f t="shared" si="16"/>
        <v>長野県諏訪市</v>
      </c>
      <c r="G375" s="229" t="s">
        <v>2278</v>
      </c>
      <c r="H375" s="228" t="s">
        <v>2267</v>
      </c>
      <c r="I375" s="228" t="s">
        <v>2283</v>
      </c>
    </row>
    <row r="376" spans="1:9">
      <c r="A376" s="228" t="str">
        <f t="shared" si="15"/>
        <v>栃木県佐野市</v>
      </c>
      <c r="B376" s="214" t="s">
        <v>2126</v>
      </c>
      <c r="C376" s="228" t="s">
        <v>2394</v>
      </c>
      <c r="D376" s="229" t="s">
        <v>2406</v>
      </c>
      <c r="F376" s="228" t="str">
        <f t="shared" si="16"/>
        <v>長野県須坂市</v>
      </c>
      <c r="G376" s="229" t="s">
        <v>2278</v>
      </c>
      <c r="H376" s="228" t="s">
        <v>2267</v>
      </c>
      <c r="I376" s="228" t="s">
        <v>2405</v>
      </c>
    </row>
    <row r="377" spans="1:9">
      <c r="A377" s="228" t="str">
        <f t="shared" si="15"/>
        <v>栃木県鹿沼市</v>
      </c>
      <c r="B377" s="214" t="s">
        <v>2126</v>
      </c>
      <c r="C377" s="228" t="s">
        <v>2394</v>
      </c>
      <c r="D377" s="229" t="s">
        <v>2404</v>
      </c>
      <c r="F377" s="228" t="str">
        <f t="shared" si="16"/>
        <v>長野県小諸市</v>
      </c>
      <c r="G377" s="229" t="s">
        <v>2278</v>
      </c>
      <c r="H377" s="228" t="s">
        <v>2267</v>
      </c>
      <c r="I377" s="228" t="s">
        <v>2403</v>
      </c>
    </row>
    <row r="378" spans="1:9">
      <c r="A378" s="228" t="str">
        <f t="shared" si="15"/>
        <v>栃木県日光市</v>
      </c>
      <c r="B378" s="214" t="s">
        <v>2126</v>
      </c>
      <c r="C378" s="228" t="s">
        <v>2394</v>
      </c>
      <c r="D378" s="229" t="s">
        <v>2402</v>
      </c>
      <c r="F378" s="228" t="str">
        <f t="shared" si="16"/>
        <v>長野県伊那市</v>
      </c>
      <c r="G378" s="229" t="s">
        <v>2278</v>
      </c>
      <c r="H378" s="228" t="s">
        <v>2267</v>
      </c>
      <c r="I378" s="228" t="s">
        <v>2281</v>
      </c>
    </row>
    <row r="379" spans="1:9">
      <c r="A379" s="228" t="str">
        <f t="shared" si="15"/>
        <v>栃木県小山市</v>
      </c>
      <c r="B379" s="214" t="s">
        <v>2126</v>
      </c>
      <c r="C379" s="228" t="s">
        <v>2394</v>
      </c>
      <c r="D379" s="229" t="s">
        <v>2401</v>
      </c>
      <c r="F379" s="228" t="str">
        <f t="shared" si="16"/>
        <v>長野県駒ヶ根市</v>
      </c>
      <c r="G379" s="229" t="s">
        <v>2278</v>
      </c>
      <c r="H379" s="228" t="s">
        <v>2267</v>
      </c>
      <c r="I379" s="231" t="s">
        <v>2400</v>
      </c>
    </row>
    <row r="380" spans="1:9">
      <c r="A380" s="228" t="str">
        <f t="shared" si="15"/>
        <v>栃木県真岡市</v>
      </c>
      <c r="B380" s="214" t="s">
        <v>2126</v>
      </c>
      <c r="C380" s="228" t="s">
        <v>2394</v>
      </c>
      <c r="D380" s="229" t="s">
        <v>2399</v>
      </c>
      <c r="F380" s="228" t="str">
        <f t="shared" si="16"/>
        <v>長野県中野市</v>
      </c>
      <c r="G380" s="229" t="s">
        <v>2278</v>
      </c>
      <c r="H380" s="228" t="s">
        <v>2267</v>
      </c>
      <c r="I380" s="228" t="s">
        <v>2398</v>
      </c>
    </row>
    <row r="381" spans="1:9">
      <c r="A381" s="228" t="str">
        <f t="shared" si="15"/>
        <v>栃木県上三川町</v>
      </c>
      <c r="B381" s="214" t="s">
        <v>2126</v>
      </c>
      <c r="C381" s="228" t="s">
        <v>2394</v>
      </c>
      <c r="D381" s="229" t="s">
        <v>2397</v>
      </c>
      <c r="F381" s="228" t="str">
        <f t="shared" si="16"/>
        <v>長野県大町市</v>
      </c>
      <c r="G381" s="229" t="s">
        <v>2278</v>
      </c>
      <c r="H381" s="228" t="s">
        <v>2267</v>
      </c>
      <c r="I381" s="228" t="s">
        <v>2279</v>
      </c>
    </row>
    <row r="382" spans="1:9">
      <c r="A382" s="228" t="str">
        <f t="shared" si="15"/>
        <v>栃木県芳賀町</v>
      </c>
      <c r="B382" s="214" t="s">
        <v>2126</v>
      </c>
      <c r="C382" s="228" t="s">
        <v>2394</v>
      </c>
      <c r="D382" s="229" t="s">
        <v>2396</v>
      </c>
      <c r="F382" s="228" t="str">
        <f t="shared" si="16"/>
        <v>長野県飯山市</v>
      </c>
      <c r="G382" s="229" t="s">
        <v>2278</v>
      </c>
      <c r="H382" s="228" t="s">
        <v>2267</v>
      </c>
      <c r="I382" s="228" t="s">
        <v>2395</v>
      </c>
    </row>
    <row r="383" spans="1:9">
      <c r="A383" s="228" t="str">
        <f t="shared" si="15"/>
        <v>栃木県壬生町</v>
      </c>
      <c r="B383" s="214" t="s">
        <v>2126</v>
      </c>
      <c r="C383" s="228" t="s">
        <v>2394</v>
      </c>
      <c r="D383" s="229" t="s">
        <v>2393</v>
      </c>
      <c r="F383" s="228" t="str">
        <f t="shared" si="16"/>
        <v>長野県茅野市</v>
      </c>
      <c r="G383" s="229" t="s">
        <v>2278</v>
      </c>
      <c r="H383" s="228" t="s">
        <v>2267</v>
      </c>
      <c r="I383" s="228" t="s">
        <v>2277</v>
      </c>
    </row>
    <row r="384" spans="1:9">
      <c r="A384" s="228" t="str">
        <f t="shared" si="15"/>
        <v>群馬県前橋市</v>
      </c>
      <c r="B384" s="214" t="s">
        <v>2126</v>
      </c>
      <c r="C384" s="228" t="s">
        <v>2372</v>
      </c>
      <c r="D384" s="229" t="s">
        <v>2392</v>
      </c>
      <c r="F384" s="228" t="str">
        <f t="shared" si="16"/>
        <v>長野県塩尻市</v>
      </c>
      <c r="G384" s="229" t="s">
        <v>2278</v>
      </c>
      <c r="H384" s="228" t="s">
        <v>2267</v>
      </c>
      <c r="I384" s="228" t="s">
        <v>2391</v>
      </c>
    </row>
    <row r="385" spans="1:9">
      <c r="A385" s="228" t="str">
        <f t="shared" si="15"/>
        <v>群馬県桐生市</v>
      </c>
      <c r="B385" s="214" t="s">
        <v>2126</v>
      </c>
      <c r="C385" s="228" t="s">
        <v>2372</v>
      </c>
      <c r="D385" s="229" t="s">
        <v>2390</v>
      </c>
      <c r="F385" s="228" t="str">
        <f t="shared" si="16"/>
        <v>長野県佐久市</v>
      </c>
      <c r="G385" s="229" t="s">
        <v>2278</v>
      </c>
      <c r="H385" s="228" t="s">
        <v>2267</v>
      </c>
      <c r="I385" s="228" t="s">
        <v>2389</v>
      </c>
    </row>
    <row r="386" spans="1:9">
      <c r="A386" s="228" t="str">
        <f t="shared" ref="A386:A449" si="17">CONCATENATE(C386,D386)</f>
        <v>群馬県伊勢崎市</v>
      </c>
      <c r="B386" s="214" t="s">
        <v>2126</v>
      </c>
      <c r="C386" s="228" t="s">
        <v>2372</v>
      </c>
      <c r="D386" s="229" t="s">
        <v>2388</v>
      </c>
      <c r="F386" s="228" t="str">
        <f t="shared" ref="F386:F443" si="18">CONCATENATE(H386,I386)</f>
        <v>長野県千曲市</v>
      </c>
      <c r="G386" s="229" t="s">
        <v>2278</v>
      </c>
      <c r="H386" s="228" t="s">
        <v>2267</v>
      </c>
      <c r="I386" s="228" t="s">
        <v>2387</v>
      </c>
    </row>
    <row r="387" spans="1:9">
      <c r="A387" s="228" t="str">
        <f t="shared" si="17"/>
        <v>群馬県太田市</v>
      </c>
      <c r="B387" s="214" t="s">
        <v>2126</v>
      </c>
      <c r="C387" s="228" t="s">
        <v>2372</v>
      </c>
      <c r="D387" s="229" t="s">
        <v>2386</v>
      </c>
      <c r="F387" s="228" t="str">
        <f t="shared" si="18"/>
        <v>長野県東御市</v>
      </c>
      <c r="G387" s="229" t="s">
        <v>2278</v>
      </c>
      <c r="H387" s="228" t="s">
        <v>2267</v>
      </c>
      <c r="I387" s="228" t="s">
        <v>2385</v>
      </c>
    </row>
    <row r="388" spans="1:9">
      <c r="A388" s="228" t="str">
        <f t="shared" si="17"/>
        <v>群馬県沼田市</v>
      </c>
      <c r="B388" s="214" t="s">
        <v>2126</v>
      </c>
      <c r="C388" s="228" t="s">
        <v>2372</v>
      </c>
      <c r="D388" s="229" t="s">
        <v>2384</v>
      </c>
      <c r="F388" s="228" t="str">
        <f t="shared" si="18"/>
        <v>長野県安曇野市</v>
      </c>
      <c r="G388" s="229" t="s">
        <v>2278</v>
      </c>
      <c r="H388" s="228" t="s">
        <v>2267</v>
      </c>
      <c r="I388" s="228" t="s">
        <v>2383</v>
      </c>
    </row>
    <row r="389" spans="1:9">
      <c r="A389" s="228" t="str">
        <f t="shared" si="17"/>
        <v>群馬県渋川市</v>
      </c>
      <c r="B389" s="214" t="s">
        <v>2126</v>
      </c>
      <c r="C389" s="228" t="s">
        <v>2372</v>
      </c>
      <c r="D389" s="229" t="s">
        <v>2382</v>
      </c>
      <c r="F389" s="228" t="str">
        <f t="shared" si="18"/>
        <v>長野県小海町</v>
      </c>
      <c r="G389" s="229" t="s">
        <v>2278</v>
      </c>
      <c r="H389" s="228" t="s">
        <v>2267</v>
      </c>
      <c r="I389" s="228" t="s">
        <v>1194</v>
      </c>
    </row>
    <row r="390" spans="1:9">
      <c r="A390" s="228" t="str">
        <f t="shared" si="17"/>
        <v>群馬県みどり市</v>
      </c>
      <c r="B390" s="214" t="s">
        <v>2126</v>
      </c>
      <c r="C390" s="228" t="s">
        <v>2372</v>
      </c>
      <c r="D390" s="229" t="s">
        <v>2381</v>
      </c>
      <c r="F390" s="228" t="str">
        <f t="shared" si="18"/>
        <v>長野県川上村</v>
      </c>
      <c r="G390" s="229" t="s">
        <v>2278</v>
      </c>
      <c r="H390" s="228" t="s">
        <v>2267</v>
      </c>
      <c r="I390" s="228" t="s">
        <v>711</v>
      </c>
    </row>
    <row r="391" spans="1:9">
      <c r="A391" s="228" t="str">
        <f t="shared" si="17"/>
        <v>群馬県吉岡町</v>
      </c>
      <c r="B391" s="214" t="s">
        <v>2126</v>
      </c>
      <c r="C391" s="228" t="s">
        <v>2372</v>
      </c>
      <c r="D391" s="229" t="s">
        <v>2380</v>
      </c>
      <c r="F391" s="228" t="str">
        <f t="shared" si="18"/>
        <v>長野県南牧村</v>
      </c>
      <c r="G391" s="229" t="s">
        <v>2278</v>
      </c>
      <c r="H391" s="228" t="s">
        <v>2267</v>
      </c>
      <c r="I391" s="228" t="s">
        <v>1123</v>
      </c>
    </row>
    <row r="392" spans="1:9">
      <c r="A392" s="228" t="str">
        <f t="shared" si="17"/>
        <v>群馬県東吾妻町</v>
      </c>
      <c r="B392" s="214" t="s">
        <v>2126</v>
      </c>
      <c r="C392" s="228" t="s">
        <v>2372</v>
      </c>
      <c r="D392" s="229" t="s">
        <v>2379</v>
      </c>
      <c r="F392" s="228" t="str">
        <f t="shared" si="18"/>
        <v>長野県南相木村</v>
      </c>
      <c r="G392" s="229" t="s">
        <v>2278</v>
      </c>
      <c r="H392" s="228" t="s">
        <v>2267</v>
      </c>
      <c r="I392" s="228" t="s">
        <v>1089</v>
      </c>
    </row>
    <row r="393" spans="1:9">
      <c r="A393" s="228" t="str">
        <f t="shared" si="17"/>
        <v>群馬県玉村町</v>
      </c>
      <c r="B393" s="214" t="s">
        <v>2126</v>
      </c>
      <c r="C393" s="228" t="s">
        <v>2372</v>
      </c>
      <c r="D393" s="229" t="s">
        <v>2378</v>
      </c>
      <c r="F393" s="228" t="str">
        <f t="shared" si="18"/>
        <v>長野県北相木村</v>
      </c>
      <c r="G393" s="229" t="s">
        <v>2278</v>
      </c>
      <c r="H393" s="228" t="s">
        <v>2267</v>
      </c>
      <c r="I393" s="228" t="s">
        <v>1056</v>
      </c>
    </row>
    <row r="394" spans="1:9">
      <c r="A394" s="228" t="str">
        <f t="shared" si="17"/>
        <v>群馬県板倉町</v>
      </c>
      <c r="B394" s="214" t="s">
        <v>2126</v>
      </c>
      <c r="C394" s="228" t="s">
        <v>2372</v>
      </c>
      <c r="D394" s="229" t="s">
        <v>2377</v>
      </c>
      <c r="F394" s="228" t="str">
        <f t="shared" si="18"/>
        <v>長野県佐久穂町</v>
      </c>
      <c r="G394" s="229" t="s">
        <v>2278</v>
      </c>
      <c r="H394" s="228" t="s">
        <v>2267</v>
      </c>
      <c r="I394" s="228" t="s">
        <v>1023</v>
      </c>
    </row>
    <row r="395" spans="1:9">
      <c r="A395" s="228" t="str">
        <f t="shared" si="17"/>
        <v>群馬県千代田町</v>
      </c>
      <c r="B395" s="214" t="s">
        <v>2126</v>
      </c>
      <c r="C395" s="228" t="s">
        <v>2372</v>
      </c>
      <c r="D395" s="229" t="s">
        <v>2376</v>
      </c>
      <c r="F395" s="228" t="str">
        <f t="shared" si="18"/>
        <v>長野県軽井沢町</v>
      </c>
      <c r="G395" s="229" t="s">
        <v>2278</v>
      </c>
      <c r="H395" s="228" t="s">
        <v>2267</v>
      </c>
      <c r="I395" s="228" t="s">
        <v>2375</v>
      </c>
    </row>
    <row r="396" spans="1:9">
      <c r="A396" s="228" t="str">
        <f t="shared" si="17"/>
        <v>群馬県大泉町</v>
      </c>
      <c r="B396" s="214" t="s">
        <v>2126</v>
      </c>
      <c r="C396" s="228" t="s">
        <v>2372</v>
      </c>
      <c r="D396" s="229" t="s">
        <v>2374</v>
      </c>
      <c r="F396" s="228" t="str">
        <f t="shared" si="18"/>
        <v>長野県御代田町</v>
      </c>
      <c r="G396" s="229" t="s">
        <v>2278</v>
      </c>
      <c r="H396" s="228" t="s">
        <v>2267</v>
      </c>
      <c r="I396" s="228" t="s">
        <v>2373</v>
      </c>
    </row>
    <row r="397" spans="1:9">
      <c r="A397" s="228" t="str">
        <f t="shared" si="17"/>
        <v>群馬県榛東村</v>
      </c>
      <c r="B397" s="214" t="s">
        <v>2126</v>
      </c>
      <c r="C397" s="228" t="s">
        <v>2372</v>
      </c>
      <c r="D397" s="229" t="s">
        <v>2371</v>
      </c>
      <c r="F397" s="228" t="str">
        <f t="shared" si="18"/>
        <v>長野県立科町</v>
      </c>
      <c r="G397" s="229" t="s">
        <v>2278</v>
      </c>
      <c r="H397" s="228" t="s">
        <v>2267</v>
      </c>
      <c r="I397" s="228" t="s">
        <v>2370</v>
      </c>
    </row>
    <row r="398" spans="1:9">
      <c r="A398" s="228" t="str">
        <f t="shared" si="17"/>
        <v>埼玉県熊谷市</v>
      </c>
      <c r="B398" s="214" t="s">
        <v>2126</v>
      </c>
      <c r="C398" s="228" t="s">
        <v>2359</v>
      </c>
      <c r="D398" s="229" t="s">
        <v>2369</v>
      </c>
      <c r="F398" s="228" t="str">
        <f t="shared" si="18"/>
        <v>長野県青木村</v>
      </c>
      <c r="G398" s="229" t="s">
        <v>2278</v>
      </c>
      <c r="H398" s="228" t="s">
        <v>2267</v>
      </c>
      <c r="I398" s="228" t="s">
        <v>2368</v>
      </c>
    </row>
    <row r="399" spans="1:9">
      <c r="A399" s="228" t="str">
        <f t="shared" si="17"/>
        <v>埼玉県日高市</v>
      </c>
      <c r="B399" s="214" t="s">
        <v>2126</v>
      </c>
      <c r="C399" s="228" t="s">
        <v>2359</v>
      </c>
      <c r="D399" s="229" t="s">
        <v>2367</v>
      </c>
      <c r="F399" s="228" t="str">
        <f t="shared" si="18"/>
        <v>長野県長和町</v>
      </c>
      <c r="G399" s="229" t="s">
        <v>2278</v>
      </c>
      <c r="H399" s="228" t="s">
        <v>2267</v>
      </c>
      <c r="I399" s="228" t="s">
        <v>2366</v>
      </c>
    </row>
    <row r="400" spans="1:9">
      <c r="A400" s="228" t="str">
        <f t="shared" si="17"/>
        <v>埼玉県毛呂山町</v>
      </c>
      <c r="B400" s="214" t="s">
        <v>2126</v>
      </c>
      <c r="C400" s="228" t="s">
        <v>2359</v>
      </c>
      <c r="D400" s="229" t="s">
        <v>2365</v>
      </c>
      <c r="F400" s="228" t="str">
        <f t="shared" si="18"/>
        <v>長野県下諏訪町</v>
      </c>
      <c r="G400" s="229" t="s">
        <v>2278</v>
      </c>
      <c r="H400" s="228" t="s">
        <v>2267</v>
      </c>
      <c r="I400" s="228" t="s">
        <v>2364</v>
      </c>
    </row>
    <row r="401" spans="1:9">
      <c r="A401" s="228" t="str">
        <f t="shared" si="17"/>
        <v>埼玉県越生町</v>
      </c>
      <c r="B401" s="214" t="s">
        <v>2126</v>
      </c>
      <c r="C401" s="228" t="s">
        <v>2359</v>
      </c>
      <c r="D401" s="229" t="s">
        <v>2363</v>
      </c>
      <c r="F401" s="228" t="str">
        <f t="shared" si="18"/>
        <v>長野県富士見町</v>
      </c>
      <c r="G401" s="229" t="s">
        <v>2278</v>
      </c>
      <c r="H401" s="228" t="s">
        <v>2267</v>
      </c>
      <c r="I401" s="228" t="s">
        <v>2362</v>
      </c>
    </row>
    <row r="402" spans="1:9">
      <c r="A402" s="228" t="str">
        <f t="shared" si="17"/>
        <v>埼玉県嵐山町</v>
      </c>
      <c r="B402" s="214" t="s">
        <v>2126</v>
      </c>
      <c r="C402" s="228" t="s">
        <v>2359</v>
      </c>
      <c r="D402" s="229" t="s">
        <v>2361</v>
      </c>
      <c r="F402" s="228" t="str">
        <f t="shared" si="18"/>
        <v>長野県原村</v>
      </c>
      <c r="G402" s="229" t="s">
        <v>2278</v>
      </c>
      <c r="H402" s="228" t="s">
        <v>2267</v>
      </c>
      <c r="I402" s="228" t="s">
        <v>2360</v>
      </c>
    </row>
    <row r="403" spans="1:9">
      <c r="A403" s="228" t="str">
        <f t="shared" si="17"/>
        <v>埼玉県吉見町</v>
      </c>
      <c r="B403" s="214" t="s">
        <v>2126</v>
      </c>
      <c r="C403" s="228" t="s">
        <v>2359</v>
      </c>
      <c r="D403" s="229" t="s">
        <v>2358</v>
      </c>
      <c r="F403" s="228" t="str">
        <f t="shared" si="18"/>
        <v>長野県辰野町</v>
      </c>
      <c r="G403" s="229" t="s">
        <v>2278</v>
      </c>
      <c r="H403" s="228" t="s">
        <v>2267</v>
      </c>
      <c r="I403" s="228" t="s">
        <v>2357</v>
      </c>
    </row>
    <row r="404" spans="1:9">
      <c r="A404" s="228" t="str">
        <f t="shared" si="17"/>
        <v>千葉県鴨川市</v>
      </c>
      <c r="B404" s="214" t="s">
        <v>2126</v>
      </c>
      <c r="C404" s="228" t="s">
        <v>2345</v>
      </c>
      <c r="D404" s="229" t="s">
        <v>2356</v>
      </c>
      <c r="F404" s="228" t="str">
        <f t="shared" si="18"/>
        <v>長野県箕輪町</v>
      </c>
      <c r="G404" s="229" t="s">
        <v>2278</v>
      </c>
      <c r="H404" s="228" t="s">
        <v>2267</v>
      </c>
      <c r="I404" s="228" t="s">
        <v>2273</v>
      </c>
    </row>
    <row r="405" spans="1:9">
      <c r="A405" s="228" t="str">
        <f t="shared" si="17"/>
        <v>千葉県八街市</v>
      </c>
      <c r="B405" s="214" t="s">
        <v>2126</v>
      </c>
      <c r="C405" s="228" t="s">
        <v>2345</v>
      </c>
      <c r="D405" s="229" t="s">
        <v>2355</v>
      </c>
      <c r="F405" s="228" t="str">
        <f t="shared" si="18"/>
        <v>長野県飯島町</v>
      </c>
      <c r="G405" s="229" t="s">
        <v>2278</v>
      </c>
      <c r="H405" s="228" t="s">
        <v>2267</v>
      </c>
      <c r="I405" s="228" t="s">
        <v>2354</v>
      </c>
    </row>
    <row r="406" spans="1:9">
      <c r="A406" s="228" t="str">
        <f t="shared" si="17"/>
        <v>千葉県富里市</v>
      </c>
      <c r="B406" s="214" t="s">
        <v>2126</v>
      </c>
      <c r="C406" s="228" t="s">
        <v>2345</v>
      </c>
      <c r="D406" s="229" t="s">
        <v>2353</v>
      </c>
      <c r="F406" s="228" t="str">
        <f t="shared" si="18"/>
        <v>長野県南箕輪村</v>
      </c>
      <c r="G406" s="229" t="s">
        <v>2278</v>
      </c>
      <c r="H406" s="228" t="s">
        <v>2267</v>
      </c>
      <c r="I406" s="228" t="s">
        <v>2352</v>
      </c>
    </row>
    <row r="407" spans="1:9">
      <c r="A407" s="228" t="str">
        <f t="shared" si="17"/>
        <v>千葉県山武市</v>
      </c>
      <c r="B407" s="214" t="s">
        <v>2126</v>
      </c>
      <c r="C407" s="228" t="s">
        <v>2345</v>
      </c>
      <c r="D407" s="229" t="s">
        <v>2351</v>
      </c>
      <c r="F407" s="228" t="str">
        <f t="shared" si="18"/>
        <v>長野県宮田村</v>
      </c>
      <c r="G407" s="229" t="s">
        <v>2278</v>
      </c>
      <c r="H407" s="228" t="s">
        <v>2267</v>
      </c>
      <c r="I407" s="228" t="s">
        <v>2350</v>
      </c>
    </row>
    <row r="408" spans="1:9">
      <c r="A408" s="228" t="str">
        <f t="shared" si="17"/>
        <v>千葉県九十九里町</v>
      </c>
      <c r="B408" s="214" t="s">
        <v>2126</v>
      </c>
      <c r="C408" s="228" t="s">
        <v>2345</v>
      </c>
      <c r="D408" s="229" t="s">
        <v>2349</v>
      </c>
      <c r="F408" s="228" t="str">
        <f t="shared" si="18"/>
        <v>長野県阿智村</v>
      </c>
      <c r="G408" s="229" t="s">
        <v>2278</v>
      </c>
      <c r="H408" s="228" t="s">
        <v>2267</v>
      </c>
      <c r="I408" s="228" t="s">
        <v>2348</v>
      </c>
    </row>
    <row r="409" spans="1:9">
      <c r="A409" s="228" t="str">
        <f t="shared" si="17"/>
        <v>千葉県芝山町</v>
      </c>
      <c r="B409" s="214" t="s">
        <v>2126</v>
      </c>
      <c r="C409" s="228" t="s">
        <v>2345</v>
      </c>
      <c r="D409" s="229" t="s">
        <v>2347</v>
      </c>
      <c r="F409" s="228" t="str">
        <f t="shared" si="18"/>
        <v>長野県平谷村</v>
      </c>
      <c r="G409" s="229" t="s">
        <v>2278</v>
      </c>
      <c r="H409" s="228" t="s">
        <v>2267</v>
      </c>
      <c r="I409" s="228" t="s">
        <v>2346</v>
      </c>
    </row>
    <row r="410" spans="1:9">
      <c r="A410" s="228" t="str">
        <f t="shared" si="17"/>
        <v>千葉県大多喜町</v>
      </c>
      <c r="B410" s="214" t="s">
        <v>2126</v>
      </c>
      <c r="C410" s="228" t="s">
        <v>2345</v>
      </c>
      <c r="D410" s="230" t="s">
        <v>2344</v>
      </c>
      <c r="F410" s="228" t="str">
        <f t="shared" si="18"/>
        <v>長野県根羽村</v>
      </c>
      <c r="G410" s="229" t="s">
        <v>2278</v>
      </c>
      <c r="H410" s="228" t="s">
        <v>2267</v>
      </c>
      <c r="I410" s="228" t="s">
        <v>2343</v>
      </c>
    </row>
    <row r="411" spans="1:9">
      <c r="A411" s="228" t="str">
        <f t="shared" si="17"/>
        <v>東京都武蔵村山市</v>
      </c>
      <c r="B411" s="214" t="s">
        <v>2126</v>
      </c>
      <c r="C411" s="228" t="s">
        <v>2340</v>
      </c>
      <c r="D411" s="229" t="s">
        <v>2342</v>
      </c>
      <c r="F411" s="228" t="str">
        <f t="shared" si="18"/>
        <v>長野県下條村</v>
      </c>
      <c r="G411" s="229" t="s">
        <v>2278</v>
      </c>
      <c r="H411" s="228" t="s">
        <v>2267</v>
      </c>
      <c r="I411" s="228" t="s">
        <v>2341</v>
      </c>
    </row>
    <row r="412" spans="1:9">
      <c r="A412" s="228" t="str">
        <f t="shared" si="17"/>
        <v>東京都瑞穂町</v>
      </c>
      <c r="B412" s="214" t="s">
        <v>2126</v>
      </c>
      <c r="C412" s="228" t="s">
        <v>2340</v>
      </c>
      <c r="D412" s="229" t="s">
        <v>2339</v>
      </c>
      <c r="F412" s="228" t="str">
        <f t="shared" si="18"/>
        <v>長野県売木村</v>
      </c>
      <c r="G412" s="229" t="s">
        <v>2278</v>
      </c>
      <c r="H412" s="228" t="s">
        <v>2267</v>
      </c>
      <c r="I412" s="228" t="s">
        <v>2338</v>
      </c>
    </row>
    <row r="413" spans="1:9">
      <c r="A413" s="228" t="str">
        <f t="shared" si="17"/>
        <v>神奈川県箱根町</v>
      </c>
      <c r="B413" s="214" t="s">
        <v>2126</v>
      </c>
      <c r="C413" s="228" t="s">
        <v>2337</v>
      </c>
      <c r="D413" s="229" t="s">
        <v>2336</v>
      </c>
      <c r="F413" s="228" t="str">
        <f t="shared" si="18"/>
        <v>長野県大鹿村</v>
      </c>
      <c r="G413" s="229" t="s">
        <v>2278</v>
      </c>
      <c r="H413" s="228" t="s">
        <v>2267</v>
      </c>
      <c r="I413" s="228" t="s">
        <v>2270</v>
      </c>
    </row>
    <row r="414" spans="1:9">
      <c r="A414" s="228" t="str">
        <f t="shared" si="17"/>
        <v>新潟県新潟市</v>
      </c>
      <c r="B414" s="214" t="s">
        <v>2126</v>
      </c>
      <c r="C414" s="228" t="s">
        <v>2335</v>
      </c>
      <c r="D414" s="229" t="s">
        <v>2334</v>
      </c>
      <c r="F414" s="228" t="str">
        <f t="shared" si="18"/>
        <v>長野県上松町</v>
      </c>
      <c r="G414" s="229" t="s">
        <v>2278</v>
      </c>
      <c r="H414" s="228" t="s">
        <v>2267</v>
      </c>
      <c r="I414" s="228" t="s">
        <v>2333</v>
      </c>
    </row>
    <row r="415" spans="1:9">
      <c r="A415" s="228" t="str">
        <f t="shared" si="17"/>
        <v>富山県富山市</v>
      </c>
      <c r="B415" s="214" t="s">
        <v>2126</v>
      </c>
      <c r="C415" s="228" t="s">
        <v>2325</v>
      </c>
      <c r="D415" s="229" t="s">
        <v>2332</v>
      </c>
      <c r="F415" s="228" t="str">
        <f t="shared" si="18"/>
        <v>長野県木祖村</v>
      </c>
      <c r="G415" s="229" t="s">
        <v>2278</v>
      </c>
      <c r="H415" s="228" t="s">
        <v>2267</v>
      </c>
      <c r="I415" s="228" t="s">
        <v>2269</v>
      </c>
    </row>
    <row r="416" spans="1:9">
      <c r="A416" s="228" t="str">
        <f t="shared" si="17"/>
        <v>富山県南砺市</v>
      </c>
      <c r="B416" s="214" t="s">
        <v>2126</v>
      </c>
      <c r="C416" s="228" t="s">
        <v>2325</v>
      </c>
      <c r="D416" s="229" t="s">
        <v>2331</v>
      </c>
      <c r="F416" s="228" t="str">
        <f t="shared" si="18"/>
        <v>長野県王滝村</v>
      </c>
      <c r="G416" s="229" t="s">
        <v>2278</v>
      </c>
      <c r="H416" s="228" t="s">
        <v>2267</v>
      </c>
      <c r="I416" s="228" t="s">
        <v>2330</v>
      </c>
    </row>
    <row r="417" spans="1:9">
      <c r="A417" s="228" t="str">
        <f t="shared" si="17"/>
        <v>富山県上市町</v>
      </c>
      <c r="B417" s="214" t="s">
        <v>2126</v>
      </c>
      <c r="C417" s="228" t="s">
        <v>2325</v>
      </c>
      <c r="D417" s="229" t="s">
        <v>2329</v>
      </c>
      <c r="F417" s="228" t="str">
        <f t="shared" si="18"/>
        <v>長野県大桑村</v>
      </c>
      <c r="G417" s="229" t="s">
        <v>2278</v>
      </c>
      <c r="H417" s="228" t="s">
        <v>2267</v>
      </c>
      <c r="I417" s="228" t="s">
        <v>2328</v>
      </c>
    </row>
    <row r="418" spans="1:9">
      <c r="A418" s="228" t="str">
        <f t="shared" si="17"/>
        <v>富山県立山町</v>
      </c>
      <c r="B418" s="214" t="s">
        <v>2126</v>
      </c>
      <c r="C418" s="228" t="s">
        <v>2325</v>
      </c>
      <c r="D418" s="229" t="s">
        <v>2327</v>
      </c>
      <c r="F418" s="228" t="str">
        <f t="shared" si="18"/>
        <v>長野県木曽町</v>
      </c>
      <c r="G418" s="229" t="s">
        <v>2278</v>
      </c>
      <c r="H418" s="228" t="s">
        <v>2267</v>
      </c>
      <c r="I418" s="228" t="s">
        <v>2326</v>
      </c>
    </row>
    <row r="419" spans="1:9">
      <c r="A419" s="228" t="str">
        <f t="shared" si="17"/>
        <v>富山県舟橋村</v>
      </c>
      <c r="B419" s="214" t="s">
        <v>2126</v>
      </c>
      <c r="C419" s="228" t="s">
        <v>2325</v>
      </c>
      <c r="D419" s="229" t="s">
        <v>2324</v>
      </c>
      <c r="F419" s="228" t="str">
        <f t="shared" si="18"/>
        <v>長野県麻績村</v>
      </c>
      <c r="G419" s="229" t="s">
        <v>2278</v>
      </c>
      <c r="H419" s="228" t="s">
        <v>2267</v>
      </c>
      <c r="I419" s="228" t="s">
        <v>514</v>
      </c>
    </row>
    <row r="420" spans="1:9">
      <c r="A420" s="228" t="str">
        <f t="shared" si="17"/>
        <v>石川県金沢市</v>
      </c>
      <c r="B420" s="214" t="s">
        <v>2126</v>
      </c>
      <c r="C420" s="228" t="s">
        <v>2321</v>
      </c>
      <c r="D420" s="229" t="s">
        <v>2323</v>
      </c>
      <c r="F420" s="228" t="str">
        <f t="shared" si="18"/>
        <v>長野県生坂村</v>
      </c>
      <c r="G420" s="229" t="s">
        <v>2278</v>
      </c>
      <c r="H420" s="228" t="s">
        <v>2267</v>
      </c>
      <c r="I420" s="228" t="s">
        <v>509</v>
      </c>
    </row>
    <row r="421" spans="1:9">
      <c r="A421" s="228" t="str">
        <f t="shared" si="17"/>
        <v>石川県津幡町</v>
      </c>
      <c r="B421" s="214" t="s">
        <v>2126</v>
      </c>
      <c r="C421" s="228" t="s">
        <v>2321</v>
      </c>
      <c r="D421" s="229" t="s">
        <v>2322</v>
      </c>
      <c r="F421" s="228" t="str">
        <f t="shared" si="18"/>
        <v>長野県山形村</v>
      </c>
      <c r="G421" s="229" t="s">
        <v>2278</v>
      </c>
      <c r="H421" s="228" t="s">
        <v>2267</v>
      </c>
      <c r="I421" s="228" t="s">
        <v>504</v>
      </c>
    </row>
    <row r="422" spans="1:9">
      <c r="A422" s="228" t="str">
        <f t="shared" si="17"/>
        <v>石川県内灘町</v>
      </c>
      <c r="B422" s="214" t="s">
        <v>2126</v>
      </c>
      <c r="C422" s="228" t="s">
        <v>2321</v>
      </c>
      <c r="D422" s="229" t="s">
        <v>2320</v>
      </c>
      <c r="F422" s="228" t="str">
        <f t="shared" si="18"/>
        <v>長野県朝日村</v>
      </c>
      <c r="G422" s="229" t="s">
        <v>2278</v>
      </c>
      <c r="H422" s="228" t="s">
        <v>2267</v>
      </c>
      <c r="I422" s="228" t="s">
        <v>500</v>
      </c>
    </row>
    <row r="423" spans="1:9">
      <c r="A423" s="228" t="str">
        <f t="shared" si="17"/>
        <v>福井県福井市</v>
      </c>
      <c r="B423" s="214" t="s">
        <v>2126</v>
      </c>
      <c r="C423" s="228" t="s">
        <v>2319</v>
      </c>
      <c r="D423" s="229" t="s">
        <v>2318</v>
      </c>
      <c r="F423" s="228" t="str">
        <f t="shared" si="18"/>
        <v>長野県筑北村</v>
      </c>
      <c r="G423" s="229" t="s">
        <v>2278</v>
      </c>
      <c r="H423" s="228" t="s">
        <v>2267</v>
      </c>
      <c r="I423" s="228" t="s">
        <v>497</v>
      </c>
    </row>
    <row r="424" spans="1:9">
      <c r="A424" s="228" t="str">
        <f t="shared" si="17"/>
        <v>山梨県南アルプス市</v>
      </c>
      <c r="B424" s="214" t="s">
        <v>2126</v>
      </c>
      <c r="C424" s="228" t="s">
        <v>2295</v>
      </c>
      <c r="D424" s="229" t="s">
        <v>2317</v>
      </c>
      <c r="F424" s="228" t="str">
        <f t="shared" si="18"/>
        <v>長野県池田町</v>
      </c>
      <c r="G424" s="229" t="s">
        <v>2278</v>
      </c>
      <c r="H424" s="228" t="s">
        <v>2267</v>
      </c>
      <c r="I424" s="228" t="s">
        <v>2316</v>
      </c>
    </row>
    <row r="425" spans="1:9">
      <c r="A425" s="228" t="str">
        <f t="shared" si="17"/>
        <v>山梨県北杜市</v>
      </c>
      <c r="B425" s="214" t="s">
        <v>2126</v>
      </c>
      <c r="C425" s="228" t="s">
        <v>2295</v>
      </c>
      <c r="D425" s="229" t="s">
        <v>2315</v>
      </c>
      <c r="F425" s="228" t="str">
        <f t="shared" si="18"/>
        <v>長野県松川村</v>
      </c>
      <c r="G425" s="229" t="s">
        <v>2278</v>
      </c>
      <c r="H425" s="228" t="s">
        <v>2267</v>
      </c>
      <c r="I425" s="228" t="s">
        <v>2314</v>
      </c>
    </row>
    <row r="426" spans="1:9">
      <c r="A426" s="228" t="str">
        <f t="shared" si="17"/>
        <v>山梨県甲斐市</v>
      </c>
      <c r="B426" s="214" t="s">
        <v>2126</v>
      </c>
      <c r="C426" s="228" t="s">
        <v>2295</v>
      </c>
      <c r="D426" s="229" t="s">
        <v>2313</v>
      </c>
      <c r="F426" s="228" t="str">
        <f t="shared" si="18"/>
        <v>長野県白馬村</v>
      </c>
      <c r="G426" s="229" t="s">
        <v>2278</v>
      </c>
      <c r="H426" s="228" t="s">
        <v>2267</v>
      </c>
      <c r="I426" s="228" t="s">
        <v>2312</v>
      </c>
    </row>
    <row r="427" spans="1:9">
      <c r="A427" s="228" t="str">
        <f t="shared" si="17"/>
        <v>山梨県上野原市</v>
      </c>
      <c r="B427" s="214" t="s">
        <v>2126</v>
      </c>
      <c r="C427" s="228" t="s">
        <v>2295</v>
      </c>
      <c r="D427" s="229" t="s">
        <v>2311</v>
      </c>
      <c r="F427" s="228" t="str">
        <f t="shared" si="18"/>
        <v>長野県小谷村</v>
      </c>
      <c r="G427" s="229" t="s">
        <v>2278</v>
      </c>
      <c r="H427" s="228" t="s">
        <v>2267</v>
      </c>
      <c r="I427" s="228" t="s">
        <v>2310</v>
      </c>
    </row>
    <row r="428" spans="1:9">
      <c r="A428" s="228" t="str">
        <f t="shared" si="17"/>
        <v>山梨県中央市</v>
      </c>
      <c r="B428" s="214" t="s">
        <v>2126</v>
      </c>
      <c r="C428" s="228" t="s">
        <v>2295</v>
      </c>
      <c r="D428" s="229" t="s">
        <v>2309</v>
      </c>
      <c r="F428" s="228" t="str">
        <f t="shared" si="18"/>
        <v>長野県坂城町</v>
      </c>
      <c r="G428" s="229" t="s">
        <v>2278</v>
      </c>
      <c r="H428" s="228" t="s">
        <v>2267</v>
      </c>
      <c r="I428" s="228" t="s">
        <v>2308</v>
      </c>
    </row>
    <row r="429" spans="1:9">
      <c r="A429" s="228" t="str">
        <f t="shared" si="17"/>
        <v>山梨県市川三郷町</v>
      </c>
      <c r="B429" s="214" t="s">
        <v>2126</v>
      </c>
      <c r="C429" s="228" t="s">
        <v>2295</v>
      </c>
      <c r="D429" s="229" t="s">
        <v>2307</v>
      </c>
      <c r="F429" s="228" t="str">
        <f t="shared" si="18"/>
        <v>長野県小布施町</v>
      </c>
      <c r="G429" s="229" t="s">
        <v>2278</v>
      </c>
      <c r="H429" s="228" t="s">
        <v>2267</v>
      </c>
      <c r="I429" s="228" t="s">
        <v>2306</v>
      </c>
    </row>
    <row r="430" spans="1:9">
      <c r="A430" s="228" t="str">
        <f t="shared" si="17"/>
        <v>山梨県早川町</v>
      </c>
      <c r="B430" s="214" t="s">
        <v>2126</v>
      </c>
      <c r="C430" s="228" t="s">
        <v>2295</v>
      </c>
      <c r="D430" s="229" t="s">
        <v>2305</v>
      </c>
      <c r="F430" s="228" t="str">
        <f t="shared" si="18"/>
        <v>長野県高山村</v>
      </c>
      <c r="G430" s="229" t="s">
        <v>2278</v>
      </c>
      <c r="H430" s="228" t="s">
        <v>2267</v>
      </c>
      <c r="I430" s="228" t="s">
        <v>2304</v>
      </c>
    </row>
    <row r="431" spans="1:9">
      <c r="A431" s="228" t="str">
        <f t="shared" si="17"/>
        <v>山梨県身延町</v>
      </c>
      <c r="B431" s="214" t="s">
        <v>2126</v>
      </c>
      <c r="C431" s="228" t="s">
        <v>2295</v>
      </c>
      <c r="D431" s="229" t="s">
        <v>2303</v>
      </c>
      <c r="F431" s="228" t="str">
        <f t="shared" si="18"/>
        <v>長野県山ノ内町</v>
      </c>
      <c r="G431" s="229" t="s">
        <v>2278</v>
      </c>
      <c r="H431" s="228" t="s">
        <v>2267</v>
      </c>
      <c r="I431" s="228" t="s">
        <v>2302</v>
      </c>
    </row>
    <row r="432" spans="1:9">
      <c r="A432" s="228" t="str">
        <f t="shared" si="17"/>
        <v>山梨県南部町</v>
      </c>
      <c r="B432" s="214" t="s">
        <v>2126</v>
      </c>
      <c r="C432" s="228" t="s">
        <v>2295</v>
      </c>
      <c r="D432" s="229" t="s">
        <v>2301</v>
      </c>
      <c r="F432" s="228" t="str">
        <f t="shared" si="18"/>
        <v>長野県木島平村</v>
      </c>
      <c r="G432" s="229" t="s">
        <v>2278</v>
      </c>
      <c r="H432" s="228" t="s">
        <v>2267</v>
      </c>
      <c r="I432" s="228" t="s">
        <v>2300</v>
      </c>
    </row>
    <row r="433" spans="1:9">
      <c r="A433" s="228" t="str">
        <f t="shared" si="17"/>
        <v>山梨県昭和町</v>
      </c>
      <c r="B433" s="214" t="s">
        <v>2126</v>
      </c>
      <c r="C433" s="228" t="s">
        <v>2295</v>
      </c>
      <c r="D433" s="229" t="s">
        <v>2299</v>
      </c>
      <c r="F433" s="228" t="str">
        <f t="shared" si="18"/>
        <v>長野県野沢温泉村</v>
      </c>
      <c r="G433" s="229" t="s">
        <v>2278</v>
      </c>
      <c r="H433" s="228" t="s">
        <v>2267</v>
      </c>
      <c r="I433" s="228" t="s">
        <v>2298</v>
      </c>
    </row>
    <row r="434" spans="1:9">
      <c r="A434" s="228" t="str">
        <f t="shared" si="17"/>
        <v>山梨県富士河口湖町</v>
      </c>
      <c r="B434" s="214" t="s">
        <v>2126</v>
      </c>
      <c r="C434" s="228" t="s">
        <v>2295</v>
      </c>
      <c r="D434" s="229" t="s">
        <v>2297</v>
      </c>
      <c r="F434" s="228" t="str">
        <f t="shared" si="18"/>
        <v>長野県信濃町</v>
      </c>
      <c r="G434" s="229" t="s">
        <v>2278</v>
      </c>
      <c r="H434" s="228" t="s">
        <v>2267</v>
      </c>
      <c r="I434" s="228" t="s">
        <v>2296</v>
      </c>
    </row>
    <row r="435" spans="1:9">
      <c r="A435" s="228" t="str">
        <f t="shared" si="17"/>
        <v>山梨県道志村</v>
      </c>
      <c r="B435" s="214" t="s">
        <v>2126</v>
      </c>
      <c r="C435" s="228" t="s">
        <v>2295</v>
      </c>
      <c r="D435" s="229" t="s">
        <v>2294</v>
      </c>
      <c r="F435" s="228" t="str">
        <f t="shared" si="18"/>
        <v>長野県小川村</v>
      </c>
      <c r="G435" s="229" t="s">
        <v>2278</v>
      </c>
      <c r="H435" s="228" t="s">
        <v>2267</v>
      </c>
      <c r="I435" s="228" t="s">
        <v>2293</v>
      </c>
    </row>
    <row r="436" spans="1:9">
      <c r="A436" s="228" t="str">
        <f t="shared" si="17"/>
        <v>長野県長野市</v>
      </c>
      <c r="B436" s="214" t="s">
        <v>2126</v>
      </c>
      <c r="C436" s="228" t="s">
        <v>2267</v>
      </c>
      <c r="D436" s="229" t="s">
        <v>2292</v>
      </c>
      <c r="F436" s="228" t="str">
        <f t="shared" si="18"/>
        <v>長野県飯綱町</v>
      </c>
      <c r="G436" s="229" t="s">
        <v>2278</v>
      </c>
      <c r="H436" s="228" t="s">
        <v>2267</v>
      </c>
      <c r="I436" s="228" t="s">
        <v>2291</v>
      </c>
    </row>
    <row r="437" spans="1:9">
      <c r="A437" s="228" t="str">
        <f t="shared" si="17"/>
        <v>長野県松本市</v>
      </c>
      <c r="B437" s="214" t="s">
        <v>2126</v>
      </c>
      <c r="C437" s="228" t="s">
        <v>2267</v>
      </c>
      <c r="D437" s="229" t="s">
        <v>2290</v>
      </c>
      <c r="F437" s="228" t="str">
        <f t="shared" si="18"/>
        <v>長野県栄村</v>
      </c>
      <c r="G437" s="229" t="s">
        <v>2278</v>
      </c>
      <c r="H437" s="228" t="s">
        <v>2267</v>
      </c>
      <c r="I437" s="228" t="s">
        <v>2289</v>
      </c>
    </row>
    <row r="438" spans="1:9">
      <c r="A438" s="228" t="str">
        <f t="shared" si="17"/>
        <v>長野県上田市</v>
      </c>
      <c r="B438" s="214" t="s">
        <v>2126</v>
      </c>
      <c r="C438" s="228" t="s">
        <v>2267</v>
      </c>
      <c r="D438" s="229" t="s">
        <v>2288</v>
      </c>
      <c r="F438" s="228" t="str">
        <f t="shared" si="18"/>
        <v>岐阜県高山市</v>
      </c>
      <c r="G438" s="229" t="s">
        <v>2278</v>
      </c>
      <c r="H438" s="228" t="s">
        <v>2247</v>
      </c>
      <c r="I438" s="228" t="s">
        <v>2264</v>
      </c>
    </row>
    <row r="439" spans="1:9">
      <c r="A439" s="228" t="str">
        <f t="shared" si="17"/>
        <v>長野県岡谷市</v>
      </c>
      <c r="B439" s="214" t="s">
        <v>2126</v>
      </c>
      <c r="C439" s="228" t="s">
        <v>2267</v>
      </c>
      <c r="D439" s="229" t="s">
        <v>2287</v>
      </c>
      <c r="F439" s="228" t="str">
        <f t="shared" si="18"/>
        <v>岐阜県飛騨市</v>
      </c>
      <c r="G439" s="229" t="s">
        <v>2278</v>
      </c>
      <c r="H439" s="228" t="s">
        <v>2247</v>
      </c>
      <c r="I439" s="228" t="s">
        <v>2286</v>
      </c>
    </row>
    <row r="440" spans="1:9">
      <c r="A440" s="228" t="str">
        <f t="shared" si="17"/>
        <v>長野県飯田市</v>
      </c>
      <c r="B440" s="214" t="s">
        <v>2126</v>
      </c>
      <c r="C440" s="228" t="s">
        <v>2267</v>
      </c>
      <c r="D440" s="229" t="s">
        <v>2285</v>
      </c>
      <c r="F440" s="228" t="str">
        <f t="shared" si="18"/>
        <v>岐阜県郡上市</v>
      </c>
      <c r="G440" s="229" t="s">
        <v>2278</v>
      </c>
      <c r="H440" s="228" t="s">
        <v>2247</v>
      </c>
      <c r="I440" s="228" t="s">
        <v>2284</v>
      </c>
    </row>
    <row r="441" spans="1:9">
      <c r="A441" s="228" t="str">
        <f t="shared" si="17"/>
        <v>長野県諏訪市</v>
      </c>
      <c r="B441" s="214" t="s">
        <v>2126</v>
      </c>
      <c r="C441" s="228" t="s">
        <v>2267</v>
      </c>
      <c r="D441" s="229" t="s">
        <v>2283</v>
      </c>
      <c r="F441" s="228" t="str">
        <f t="shared" si="18"/>
        <v>岐阜県白川村</v>
      </c>
      <c r="G441" s="229" t="s">
        <v>2278</v>
      </c>
      <c r="H441" s="228" t="s">
        <v>2247</v>
      </c>
      <c r="I441" s="228" t="s">
        <v>2282</v>
      </c>
    </row>
    <row r="442" spans="1:9">
      <c r="A442" s="228" t="str">
        <f t="shared" si="17"/>
        <v>長野県伊那市</v>
      </c>
      <c r="B442" s="214" t="s">
        <v>2126</v>
      </c>
      <c r="C442" s="228" t="s">
        <v>2267</v>
      </c>
      <c r="D442" s="229" t="s">
        <v>2281</v>
      </c>
      <c r="F442" s="228" t="str">
        <f t="shared" si="18"/>
        <v>岡山県新庄村</v>
      </c>
      <c r="G442" s="229" t="s">
        <v>2278</v>
      </c>
      <c r="H442" s="228" t="s">
        <v>2170</v>
      </c>
      <c r="I442" s="228" t="s">
        <v>2280</v>
      </c>
    </row>
    <row r="443" spans="1:9">
      <c r="A443" s="228" t="str">
        <f t="shared" si="17"/>
        <v>長野県大町市</v>
      </c>
      <c r="B443" s="214" t="s">
        <v>2126</v>
      </c>
      <c r="C443" s="228" t="s">
        <v>2267</v>
      </c>
      <c r="D443" s="229" t="s">
        <v>2279</v>
      </c>
      <c r="F443" s="228" t="str">
        <f t="shared" si="18"/>
        <v>広島県安芸太田町</v>
      </c>
      <c r="G443" s="229" t="s">
        <v>2278</v>
      </c>
      <c r="H443" s="228" t="s">
        <v>2158</v>
      </c>
      <c r="I443" s="228" t="s">
        <v>2161</v>
      </c>
    </row>
    <row r="444" spans="1:9">
      <c r="A444" s="228" t="str">
        <f t="shared" si="17"/>
        <v>長野県茅野市</v>
      </c>
      <c r="B444" s="214" t="s">
        <v>2126</v>
      </c>
      <c r="C444" s="228" t="s">
        <v>2267</v>
      </c>
      <c r="D444" s="229" t="s">
        <v>2277</v>
      </c>
    </row>
    <row r="445" spans="1:9">
      <c r="A445" s="228" t="str">
        <f t="shared" si="17"/>
        <v>長野県長和町</v>
      </c>
      <c r="B445" s="214" t="s">
        <v>2126</v>
      </c>
      <c r="C445" s="228" t="s">
        <v>2267</v>
      </c>
      <c r="D445" s="229" t="s">
        <v>2276</v>
      </c>
    </row>
    <row r="446" spans="1:9">
      <c r="A446" s="228" t="str">
        <f t="shared" si="17"/>
        <v>長野県下諏訪町</v>
      </c>
      <c r="B446" s="214" t="s">
        <v>2126</v>
      </c>
      <c r="C446" s="228" t="s">
        <v>2267</v>
      </c>
      <c r="D446" s="229" t="s">
        <v>2275</v>
      </c>
    </row>
    <row r="447" spans="1:9">
      <c r="A447" s="228" t="str">
        <f t="shared" si="17"/>
        <v>長野県辰野町</v>
      </c>
      <c r="B447" s="214" t="s">
        <v>2126</v>
      </c>
      <c r="C447" s="228" t="s">
        <v>2267</v>
      </c>
      <c r="D447" s="229" t="s">
        <v>2274</v>
      </c>
    </row>
    <row r="448" spans="1:9">
      <c r="A448" s="228" t="str">
        <f t="shared" si="17"/>
        <v>長野県箕輪町</v>
      </c>
      <c r="B448" s="214" t="s">
        <v>2126</v>
      </c>
      <c r="C448" s="228" t="s">
        <v>2267</v>
      </c>
      <c r="D448" s="229" t="s">
        <v>2273</v>
      </c>
    </row>
    <row r="449" spans="1:4">
      <c r="A449" s="228" t="str">
        <f t="shared" si="17"/>
        <v>長野県木曽町</v>
      </c>
      <c r="B449" s="214" t="s">
        <v>2126</v>
      </c>
      <c r="C449" s="228" t="s">
        <v>2267</v>
      </c>
      <c r="D449" s="229" t="s">
        <v>2272</v>
      </c>
    </row>
    <row r="450" spans="1:4">
      <c r="A450" s="228" t="str">
        <f t="shared" ref="A450:A513" si="19">CONCATENATE(C450,D450)</f>
        <v>長野県南箕輪村</v>
      </c>
      <c r="B450" s="214" t="s">
        <v>2126</v>
      </c>
      <c r="C450" s="228" t="s">
        <v>2267</v>
      </c>
      <c r="D450" s="229" t="s">
        <v>2271</v>
      </c>
    </row>
    <row r="451" spans="1:4">
      <c r="A451" s="228" t="str">
        <f t="shared" si="19"/>
        <v>長野県大鹿村</v>
      </c>
      <c r="B451" s="214" t="s">
        <v>2126</v>
      </c>
      <c r="C451" s="228" t="s">
        <v>2267</v>
      </c>
      <c r="D451" s="229" t="s">
        <v>2270</v>
      </c>
    </row>
    <row r="452" spans="1:4">
      <c r="A452" s="228" t="str">
        <f t="shared" si="19"/>
        <v>長野県木祖村</v>
      </c>
      <c r="B452" s="214" t="s">
        <v>2126</v>
      </c>
      <c r="C452" s="228" t="s">
        <v>2267</v>
      </c>
      <c r="D452" s="229" t="s">
        <v>2269</v>
      </c>
    </row>
    <row r="453" spans="1:4">
      <c r="A453" s="228" t="str">
        <f t="shared" si="19"/>
        <v>長野県朝日村</v>
      </c>
      <c r="B453" s="214" t="s">
        <v>2126</v>
      </c>
      <c r="C453" s="228" t="s">
        <v>2267</v>
      </c>
      <c r="D453" s="229" t="s">
        <v>2268</v>
      </c>
    </row>
    <row r="454" spans="1:4">
      <c r="A454" s="228" t="str">
        <f t="shared" si="19"/>
        <v>長野県筑北村</v>
      </c>
      <c r="B454" s="214" t="s">
        <v>2126</v>
      </c>
      <c r="C454" s="228" t="s">
        <v>2267</v>
      </c>
      <c r="D454" s="229" t="s">
        <v>2266</v>
      </c>
    </row>
    <row r="455" spans="1:4">
      <c r="A455" s="228" t="str">
        <f t="shared" si="19"/>
        <v>岐阜県大垣市</v>
      </c>
      <c r="B455" s="214" t="s">
        <v>2126</v>
      </c>
      <c r="C455" s="228" t="s">
        <v>2247</v>
      </c>
      <c r="D455" s="229" t="s">
        <v>2265</v>
      </c>
    </row>
    <row r="456" spans="1:4">
      <c r="A456" s="228" t="str">
        <f t="shared" si="19"/>
        <v>岐阜県高山市</v>
      </c>
      <c r="B456" s="214" t="s">
        <v>2126</v>
      </c>
      <c r="C456" s="228" t="s">
        <v>2247</v>
      </c>
      <c r="D456" s="229" t="s">
        <v>2264</v>
      </c>
    </row>
    <row r="457" spans="1:4">
      <c r="A457" s="228" t="str">
        <f t="shared" si="19"/>
        <v>岐阜県多治見市</v>
      </c>
      <c r="B457" s="214" t="s">
        <v>2126</v>
      </c>
      <c r="C457" s="228" t="s">
        <v>2247</v>
      </c>
      <c r="D457" s="229" t="s">
        <v>2263</v>
      </c>
    </row>
    <row r="458" spans="1:4">
      <c r="A458" s="228" t="str">
        <f t="shared" si="19"/>
        <v>岐阜県関市</v>
      </c>
      <c r="B458" s="214" t="s">
        <v>2126</v>
      </c>
      <c r="C458" s="228" t="s">
        <v>2247</v>
      </c>
      <c r="D458" s="229" t="s">
        <v>2262</v>
      </c>
    </row>
    <row r="459" spans="1:4">
      <c r="A459" s="228" t="str">
        <f t="shared" si="19"/>
        <v>岐阜県羽島市</v>
      </c>
      <c r="B459" s="214" t="s">
        <v>2126</v>
      </c>
      <c r="C459" s="228" t="s">
        <v>2247</v>
      </c>
      <c r="D459" s="229" t="s">
        <v>2261</v>
      </c>
    </row>
    <row r="460" spans="1:4">
      <c r="A460" s="228" t="str">
        <f t="shared" si="19"/>
        <v>岐阜県美濃加茂市</v>
      </c>
      <c r="B460" s="214" t="s">
        <v>2126</v>
      </c>
      <c r="C460" s="228" t="s">
        <v>2247</v>
      </c>
      <c r="D460" s="229" t="s">
        <v>2260</v>
      </c>
    </row>
    <row r="461" spans="1:4">
      <c r="A461" s="228" t="str">
        <f t="shared" si="19"/>
        <v>岐阜県土岐市</v>
      </c>
      <c r="B461" s="214" t="s">
        <v>2126</v>
      </c>
      <c r="C461" s="228" t="s">
        <v>2247</v>
      </c>
      <c r="D461" s="229" t="s">
        <v>2259</v>
      </c>
    </row>
    <row r="462" spans="1:4">
      <c r="A462" s="228" t="str">
        <f t="shared" si="19"/>
        <v>岐阜県各務原市</v>
      </c>
      <c r="B462" s="214" t="s">
        <v>2126</v>
      </c>
      <c r="C462" s="228" t="s">
        <v>2247</v>
      </c>
      <c r="D462" s="229" t="s">
        <v>2258</v>
      </c>
    </row>
    <row r="463" spans="1:4">
      <c r="A463" s="228" t="str">
        <f t="shared" si="19"/>
        <v>岐阜県可児市</v>
      </c>
      <c r="B463" s="214" t="s">
        <v>2126</v>
      </c>
      <c r="C463" s="228" t="s">
        <v>2247</v>
      </c>
      <c r="D463" s="229" t="s">
        <v>2257</v>
      </c>
    </row>
    <row r="464" spans="1:4">
      <c r="A464" s="228" t="str">
        <f t="shared" si="19"/>
        <v>岐阜県瑞穂市</v>
      </c>
      <c r="B464" s="214" t="s">
        <v>2126</v>
      </c>
      <c r="C464" s="228" t="s">
        <v>2247</v>
      </c>
      <c r="D464" s="229" t="s">
        <v>2256</v>
      </c>
    </row>
    <row r="465" spans="1:4">
      <c r="A465" s="228" t="str">
        <f t="shared" si="19"/>
        <v>岐阜県本巣市</v>
      </c>
      <c r="B465" s="214" t="s">
        <v>2126</v>
      </c>
      <c r="C465" s="228" t="s">
        <v>2247</v>
      </c>
      <c r="D465" s="229" t="s">
        <v>2255</v>
      </c>
    </row>
    <row r="466" spans="1:4">
      <c r="A466" s="228" t="str">
        <f t="shared" si="19"/>
        <v>岐阜県岐南町</v>
      </c>
      <c r="B466" s="214" t="s">
        <v>2126</v>
      </c>
      <c r="C466" s="228" t="s">
        <v>2247</v>
      </c>
      <c r="D466" s="229" t="s">
        <v>2254</v>
      </c>
    </row>
    <row r="467" spans="1:4">
      <c r="A467" s="228" t="str">
        <f t="shared" si="19"/>
        <v>岐阜県笠松町</v>
      </c>
      <c r="B467" s="214" t="s">
        <v>2126</v>
      </c>
      <c r="C467" s="228" t="s">
        <v>2247</v>
      </c>
      <c r="D467" s="229" t="s">
        <v>2253</v>
      </c>
    </row>
    <row r="468" spans="1:4">
      <c r="A468" s="228" t="str">
        <f t="shared" si="19"/>
        <v>岐阜県神戸町</v>
      </c>
      <c r="B468" s="214" t="s">
        <v>2126</v>
      </c>
      <c r="C468" s="228" t="s">
        <v>2247</v>
      </c>
      <c r="D468" s="229" t="s">
        <v>2252</v>
      </c>
    </row>
    <row r="469" spans="1:4">
      <c r="A469" s="228" t="str">
        <f t="shared" si="19"/>
        <v>岐阜県安八町</v>
      </c>
      <c r="B469" s="214" t="s">
        <v>2126</v>
      </c>
      <c r="C469" s="228" t="s">
        <v>2247</v>
      </c>
      <c r="D469" s="229" t="s">
        <v>2251</v>
      </c>
    </row>
    <row r="470" spans="1:4">
      <c r="A470" s="228" t="str">
        <f t="shared" si="19"/>
        <v>岐阜県北方町</v>
      </c>
      <c r="B470" s="214" t="s">
        <v>2126</v>
      </c>
      <c r="C470" s="228" t="s">
        <v>2247</v>
      </c>
      <c r="D470" s="229" t="s">
        <v>2250</v>
      </c>
    </row>
    <row r="471" spans="1:4">
      <c r="A471" s="228" t="str">
        <f t="shared" si="19"/>
        <v>岐阜県坂祝町</v>
      </c>
      <c r="B471" s="214" t="s">
        <v>2126</v>
      </c>
      <c r="C471" s="228" t="s">
        <v>2247</v>
      </c>
      <c r="D471" s="229" t="s">
        <v>2249</v>
      </c>
    </row>
    <row r="472" spans="1:4">
      <c r="A472" s="228" t="str">
        <f t="shared" si="19"/>
        <v>岐阜県八百津町</v>
      </c>
      <c r="B472" s="214" t="s">
        <v>2126</v>
      </c>
      <c r="C472" s="228" t="s">
        <v>2247</v>
      </c>
      <c r="D472" s="229" t="s">
        <v>2248</v>
      </c>
    </row>
    <row r="473" spans="1:4">
      <c r="A473" s="228" t="str">
        <f t="shared" si="19"/>
        <v>岐阜県御嵩町</v>
      </c>
      <c r="B473" s="214" t="s">
        <v>2126</v>
      </c>
      <c r="C473" s="228" t="s">
        <v>2247</v>
      </c>
      <c r="D473" s="229" t="s">
        <v>2246</v>
      </c>
    </row>
    <row r="474" spans="1:4">
      <c r="A474" s="228" t="str">
        <f t="shared" si="19"/>
        <v>静岡県浜松市</v>
      </c>
      <c r="B474" s="214" t="s">
        <v>2126</v>
      </c>
      <c r="C474" s="228" t="s">
        <v>2230</v>
      </c>
      <c r="D474" s="229" t="s">
        <v>2245</v>
      </c>
    </row>
    <row r="475" spans="1:4">
      <c r="A475" s="228" t="str">
        <f t="shared" si="19"/>
        <v>静岡県三島市</v>
      </c>
      <c r="B475" s="214" t="s">
        <v>2126</v>
      </c>
      <c r="C475" s="228" t="s">
        <v>2230</v>
      </c>
      <c r="D475" s="229" t="s">
        <v>2244</v>
      </c>
    </row>
    <row r="476" spans="1:4">
      <c r="A476" s="228" t="str">
        <f t="shared" si="19"/>
        <v>静岡県富士宮市</v>
      </c>
      <c r="B476" s="214" t="s">
        <v>2126</v>
      </c>
      <c r="C476" s="228" t="s">
        <v>2230</v>
      </c>
      <c r="D476" s="229" t="s">
        <v>2243</v>
      </c>
    </row>
    <row r="477" spans="1:4">
      <c r="A477" s="228" t="str">
        <f t="shared" si="19"/>
        <v>静岡県島田市</v>
      </c>
      <c r="B477" s="214" t="s">
        <v>2126</v>
      </c>
      <c r="C477" s="228" t="s">
        <v>2230</v>
      </c>
      <c r="D477" s="229" t="s">
        <v>2242</v>
      </c>
    </row>
    <row r="478" spans="1:4">
      <c r="A478" s="228" t="str">
        <f t="shared" si="19"/>
        <v>静岡県富士市</v>
      </c>
      <c r="B478" s="214" t="s">
        <v>2126</v>
      </c>
      <c r="C478" s="228" t="s">
        <v>2230</v>
      </c>
      <c r="D478" s="229" t="s">
        <v>2241</v>
      </c>
    </row>
    <row r="479" spans="1:4">
      <c r="A479" s="228" t="str">
        <f t="shared" si="19"/>
        <v>静岡県焼津市</v>
      </c>
      <c r="B479" s="214" t="s">
        <v>2126</v>
      </c>
      <c r="C479" s="228" t="s">
        <v>2230</v>
      </c>
      <c r="D479" s="229" t="s">
        <v>2240</v>
      </c>
    </row>
    <row r="480" spans="1:4">
      <c r="A480" s="228" t="str">
        <f t="shared" si="19"/>
        <v>静岡県掛川市</v>
      </c>
      <c r="B480" s="214" t="s">
        <v>2126</v>
      </c>
      <c r="C480" s="228" t="s">
        <v>2230</v>
      </c>
      <c r="D480" s="229" t="s">
        <v>2239</v>
      </c>
    </row>
    <row r="481" spans="1:4">
      <c r="A481" s="228" t="str">
        <f t="shared" si="19"/>
        <v>静岡県藤枝市</v>
      </c>
      <c r="B481" s="214" t="s">
        <v>2126</v>
      </c>
      <c r="C481" s="228" t="s">
        <v>2230</v>
      </c>
      <c r="D481" s="229" t="s">
        <v>2238</v>
      </c>
    </row>
    <row r="482" spans="1:4">
      <c r="A482" s="228" t="str">
        <f t="shared" si="19"/>
        <v>静岡県袋井市</v>
      </c>
      <c r="B482" s="214" t="s">
        <v>2126</v>
      </c>
      <c r="C482" s="228" t="s">
        <v>2230</v>
      </c>
      <c r="D482" s="229" t="s">
        <v>2237</v>
      </c>
    </row>
    <row r="483" spans="1:4">
      <c r="A483" s="228" t="str">
        <f t="shared" si="19"/>
        <v>静岡県湖西市</v>
      </c>
      <c r="B483" s="214" t="s">
        <v>2126</v>
      </c>
      <c r="C483" s="228" t="s">
        <v>2230</v>
      </c>
      <c r="D483" s="229" t="s">
        <v>2236</v>
      </c>
    </row>
    <row r="484" spans="1:4">
      <c r="A484" s="228" t="str">
        <f t="shared" si="19"/>
        <v>静岡県函南町</v>
      </c>
      <c r="B484" s="214" t="s">
        <v>2126</v>
      </c>
      <c r="C484" s="228" t="s">
        <v>2230</v>
      </c>
      <c r="D484" s="229" t="s">
        <v>2235</v>
      </c>
    </row>
    <row r="485" spans="1:4">
      <c r="A485" s="228" t="str">
        <f t="shared" si="19"/>
        <v>静岡県清水町</v>
      </c>
      <c r="B485" s="214" t="s">
        <v>2126</v>
      </c>
      <c r="C485" s="228" t="s">
        <v>2230</v>
      </c>
      <c r="D485" s="229" t="s">
        <v>2234</v>
      </c>
    </row>
    <row r="486" spans="1:4">
      <c r="A486" s="228" t="str">
        <f t="shared" si="19"/>
        <v>静岡県長泉町</v>
      </c>
      <c r="B486" s="214" t="s">
        <v>2126</v>
      </c>
      <c r="C486" s="228" t="s">
        <v>2230</v>
      </c>
      <c r="D486" s="229" t="s">
        <v>2233</v>
      </c>
    </row>
    <row r="487" spans="1:4">
      <c r="A487" s="228" t="str">
        <f t="shared" si="19"/>
        <v>静岡県小山町</v>
      </c>
      <c r="B487" s="214" t="s">
        <v>2126</v>
      </c>
      <c r="C487" s="228" t="s">
        <v>2230</v>
      </c>
      <c r="D487" s="229" t="s">
        <v>2232</v>
      </c>
    </row>
    <row r="488" spans="1:4">
      <c r="A488" s="228" t="str">
        <f t="shared" si="19"/>
        <v>静岡県川根本町</v>
      </c>
      <c r="B488" s="214" t="s">
        <v>2126</v>
      </c>
      <c r="C488" s="228" t="s">
        <v>2230</v>
      </c>
      <c r="D488" s="229" t="s">
        <v>2231</v>
      </c>
    </row>
    <row r="489" spans="1:4">
      <c r="A489" s="228" t="str">
        <f t="shared" si="19"/>
        <v>静岡県森町</v>
      </c>
      <c r="B489" s="214" t="s">
        <v>2126</v>
      </c>
      <c r="C489" s="228" t="s">
        <v>2230</v>
      </c>
      <c r="D489" s="229" t="s">
        <v>2229</v>
      </c>
    </row>
    <row r="490" spans="1:4">
      <c r="A490" s="228" t="str">
        <f t="shared" si="19"/>
        <v>愛知県豊橋市</v>
      </c>
      <c r="B490" s="214" t="s">
        <v>2126</v>
      </c>
      <c r="C490" s="228" t="s">
        <v>2217</v>
      </c>
      <c r="D490" s="229" t="s">
        <v>2228</v>
      </c>
    </row>
    <row r="491" spans="1:4">
      <c r="A491" s="228" t="str">
        <f t="shared" si="19"/>
        <v>愛知県一宮市</v>
      </c>
      <c r="B491" s="214" t="s">
        <v>2126</v>
      </c>
      <c r="C491" s="228" t="s">
        <v>2217</v>
      </c>
      <c r="D491" s="229" t="s">
        <v>2227</v>
      </c>
    </row>
    <row r="492" spans="1:4">
      <c r="A492" s="228" t="str">
        <f t="shared" si="19"/>
        <v>愛知県半田市</v>
      </c>
      <c r="B492" s="214" t="s">
        <v>2126</v>
      </c>
      <c r="C492" s="228" t="s">
        <v>2217</v>
      </c>
      <c r="D492" s="229" t="s">
        <v>2226</v>
      </c>
    </row>
    <row r="493" spans="1:4">
      <c r="A493" s="228" t="str">
        <f t="shared" si="19"/>
        <v>愛知県常滑市</v>
      </c>
      <c r="B493" s="214" t="s">
        <v>2126</v>
      </c>
      <c r="C493" s="228" t="s">
        <v>2217</v>
      </c>
      <c r="D493" s="229" t="s">
        <v>2225</v>
      </c>
    </row>
    <row r="494" spans="1:4">
      <c r="A494" s="228" t="str">
        <f t="shared" si="19"/>
        <v>愛知県小牧市</v>
      </c>
      <c r="B494" s="214" t="s">
        <v>2126</v>
      </c>
      <c r="C494" s="228" t="s">
        <v>2217</v>
      </c>
      <c r="D494" s="229" t="s">
        <v>2224</v>
      </c>
    </row>
    <row r="495" spans="1:4">
      <c r="A495" s="228" t="str">
        <f t="shared" si="19"/>
        <v>愛知県新城市</v>
      </c>
      <c r="B495" s="214" t="s">
        <v>2126</v>
      </c>
      <c r="C495" s="228" t="s">
        <v>2217</v>
      </c>
      <c r="D495" s="229" t="s">
        <v>2223</v>
      </c>
    </row>
    <row r="496" spans="1:4">
      <c r="A496" s="228" t="str">
        <f t="shared" si="19"/>
        <v>愛知県大口町</v>
      </c>
      <c r="B496" s="214" t="s">
        <v>2126</v>
      </c>
      <c r="C496" s="228" t="s">
        <v>2217</v>
      </c>
      <c r="D496" s="229" t="s">
        <v>2222</v>
      </c>
    </row>
    <row r="497" spans="1:4">
      <c r="A497" s="228" t="str">
        <f t="shared" si="19"/>
        <v>愛知県扶桑町</v>
      </c>
      <c r="B497" s="214" t="s">
        <v>2126</v>
      </c>
      <c r="C497" s="228" t="s">
        <v>2217</v>
      </c>
      <c r="D497" s="229" t="s">
        <v>2221</v>
      </c>
    </row>
    <row r="498" spans="1:4">
      <c r="A498" s="228" t="str">
        <f t="shared" si="19"/>
        <v>愛知県阿久比町</v>
      </c>
      <c r="B498" s="214" t="s">
        <v>2126</v>
      </c>
      <c r="C498" s="228" t="s">
        <v>2217</v>
      </c>
      <c r="D498" s="230" t="s">
        <v>2220</v>
      </c>
    </row>
    <row r="499" spans="1:4">
      <c r="A499" s="228" t="str">
        <f t="shared" si="19"/>
        <v>愛知県東浦町</v>
      </c>
      <c r="B499" s="214" t="s">
        <v>2126</v>
      </c>
      <c r="C499" s="228" t="s">
        <v>2217</v>
      </c>
      <c r="D499" s="229" t="s">
        <v>2219</v>
      </c>
    </row>
    <row r="500" spans="1:4">
      <c r="A500" s="228" t="str">
        <f t="shared" si="19"/>
        <v>愛知県武豊町</v>
      </c>
      <c r="B500" s="214" t="s">
        <v>2126</v>
      </c>
      <c r="C500" s="228" t="s">
        <v>2217</v>
      </c>
      <c r="D500" s="229" t="s">
        <v>2218</v>
      </c>
    </row>
    <row r="501" spans="1:4">
      <c r="A501" s="228" t="str">
        <f t="shared" si="19"/>
        <v>愛知県飛島村</v>
      </c>
      <c r="B501" s="214" t="s">
        <v>2126</v>
      </c>
      <c r="C501" s="228" t="s">
        <v>2217</v>
      </c>
      <c r="D501" s="229" t="s">
        <v>2216</v>
      </c>
    </row>
    <row r="502" spans="1:4">
      <c r="A502" s="228" t="str">
        <f t="shared" si="19"/>
        <v>三重県名張市</v>
      </c>
      <c r="B502" s="214" t="s">
        <v>2126</v>
      </c>
      <c r="C502" s="228" t="s">
        <v>2208</v>
      </c>
      <c r="D502" s="229" t="s">
        <v>2215</v>
      </c>
    </row>
    <row r="503" spans="1:4">
      <c r="A503" s="228" t="str">
        <f t="shared" si="19"/>
        <v>三重県いなべ市</v>
      </c>
      <c r="B503" s="214" t="s">
        <v>2126</v>
      </c>
      <c r="C503" s="228" t="s">
        <v>2208</v>
      </c>
      <c r="D503" s="229" t="s">
        <v>2214</v>
      </c>
    </row>
    <row r="504" spans="1:4">
      <c r="A504" s="228" t="str">
        <f t="shared" si="19"/>
        <v>三重県伊賀市</v>
      </c>
      <c r="B504" s="214" t="s">
        <v>2126</v>
      </c>
      <c r="C504" s="228" t="s">
        <v>2208</v>
      </c>
      <c r="D504" s="229" t="s">
        <v>2213</v>
      </c>
    </row>
    <row r="505" spans="1:4">
      <c r="A505" s="228" t="str">
        <f t="shared" si="19"/>
        <v>三重県木曽岬町</v>
      </c>
      <c r="B505" s="214" t="s">
        <v>2126</v>
      </c>
      <c r="C505" s="228" t="s">
        <v>2208</v>
      </c>
      <c r="D505" s="229" t="s">
        <v>2212</v>
      </c>
    </row>
    <row r="506" spans="1:4">
      <c r="A506" s="228" t="str">
        <f t="shared" si="19"/>
        <v>三重県東員町</v>
      </c>
      <c r="B506" s="214" t="s">
        <v>2126</v>
      </c>
      <c r="C506" s="228" t="s">
        <v>2208</v>
      </c>
      <c r="D506" s="229" t="s">
        <v>2211</v>
      </c>
    </row>
    <row r="507" spans="1:4">
      <c r="A507" s="228" t="str">
        <f t="shared" si="19"/>
        <v>三重県菰野町</v>
      </c>
      <c r="B507" s="214" t="s">
        <v>2126</v>
      </c>
      <c r="C507" s="228" t="s">
        <v>2208</v>
      </c>
      <c r="D507" s="229" t="s">
        <v>2210</v>
      </c>
    </row>
    <row r="508" spans="1:4">
      <c r="A508" s="228" t="str">
        <f t="shared" si="19"/>
        <v>三重県朝日町</v>
      </c>
      <c r="B508" s="214" t="s">
        <v>2126</v>
      </c>
      <c r="C508" s="228" t="s">
        <v>2208</v>
      </c>
      <c r="D508" s="229" t="s">
        <v>2209</v>
      </c>
    </row>
    <row r="509" spans="1:4">
      <c r="A509" s="228" t="str">
        <f t="shared" si="19"/>
        <v>三重県川越町</v>
      </c>
      <c r="B509" s="214" t="s">
        <v>2126</v>
      </c>
      <c r="C509" s="228" t="s">
        <v>2208</v>
      </c>
      <c r="D509" s="229" t="s">
        <v>2207</v>
      </c>
    </row>
    <row r="510" spans="1:4">
      <c r="A510" s="228" t="str">
        <f t="shared" si="19"/>
        <v>滋賀県長浜市</v>
      </c>
      <c r="B510" s="214" t="s">
        <v>2126</v>
      </c>
      <c r="C510" s="228" t="s">
        <v>2198</v>
      </c>
      <c r="D510" s="229" t="s">
        <v>2206</v>
      </c>
    </row>
    <row r="511" spans="1:4">
      <c r="A511" s="228" t="str">
        <f t="shared" si="19"/>
        <v>滋賀県湖南市</v>
      </c>
      <c r="B511" s="214" t="s">
        <v>2126</v>
      </c>
      <c r="C511" s="228" t="s">
        <v>2198</v>
      </c>
      <c r="D511" s="229" t="s">
        <v>2205</v>
      </c>
    </row>
    <row r="512" spans="1:4">
      <c r="A512" s="228" t="str">
        <f t="shared" si="19"/>
        <v>滋賀県高島市</v>
      </c>
      <c r="B512" s="214" t="s">
        <v>2126</v>
      </c>
      <c r="C512" s="228" t="s">
        <v>2198</v>
      </c>
      <c r="D512" s="229" t="s">
        <v>2204</v>
      </c>
    </row>
    <row r="513" spans="1:4">
      <c r="A513" s="228" t="str">
        <f t="shared" si="19"/>
        <v>滋賀県東近江市</v>
      </c>
      <c r="B513" s="214" t="s">
        <v>2126</v>
      </c>
      <c r="C513" s="228" t="s">
        <v>2198</v>
      </c>
      <c r="D513" s="229" t="s">
        <v>2203</v>
      </c>
    </row>
    <row r="514" spans="1:4">
      <c r="A514" s="228" t="str">
        <f t="shared" ref="A514:A579" si="20">CONCATENATE(C514,D514)</f>
        <v>滋賀県米原市</v>
      </c>
      <c r="B514" s="214" t="s">
        <v>2126</v>
      </c>
      <c r="C514" s="228" t="s">
        <v>2198</v>
      </c>
      <c r="D514" s="229" t="s">
        <v>2202</v>
      </c>
    </row>
    <row r="515" spans="1:4">
      <c r="A515" s="228" t="str">
        <f t="shared" si="20"/>
        <v>滋賀県日野町</v>
      </c>
      <c r="B515" s="214" t="s">
        <v>2126</v>
      </c>
      <c r="C515" s="228" t="s">
        <v>2198</v>
      </c>
      <c r="D515" s="229" t="s">
        <v>2201</v>
      </c>
    </row>
    <row r="516" spans="1:4">
      <c r="A516" s="228" t="str">
        <f t="shared" si="20"/>
        <v>滋賀県竜王町</v>
      </c>
      <c r="B516" s="214" t="s">
        <v>2126</v>
      </c>
      <c r="C516" s="228" t="s">
        <v>2198</v>
      </c>
      <c r="D516" s="229" t="s">
        <v>2200</v>
      </c>
    </row>
    <row r="517" spans="1:4">
      <c r="A517" s="228" t="str">
        <f t="shared" si="20"/>
        <v>滋賀県愛荘町</v>
      </c>
      <c r="B517" s="214" t="s">
        <v>2126</v>
      </c>
      <c r="C517" s="228" t="s">
        <v>2198</v>
      </c>
      <c r="D517" s="229" t="s">
        <v>2199</v>
      </c>
    </row>
    <row r="518" spans="1:4">
      <c r="A518" s="228" t="str">
        <f t="shared" si="20"/>
        <v>滋賀県多賀町</v>
      </c>
      <c r="B518" s="214" t="s">
        <v>2126</v>
      </c>
      <c r="C518" s="228" t="s">
        <v>2198</v>
      </c>
      <c r="D518" s="229" t="s">
        <v>2197</v>
      </c>
    </row>
    <row r="519" spans="1:4">
      <c r="A519" s="228" t="str">
        <f t="shared" si="20"/>
        <v>京都府大山崎町</v>
      </c>
      <c r="B519" s="214" t="s">
        <v>2126</v>
      </c>
      <c r="C519" s="228" t="s">
        <v>2194</v>
      </c>
      <c r="D519" s="229" t="s">
        <v>2196</v>
      </c>
    </row>
    <row r="520" spans="1:4">
      <c r="A520" s="228" t="str">
        <f t="shared" si="20"/>
        <v>京都府井手町</v>
      </c>
      <c r="B520" s="214" t="s">
        <v>2126</v>
      </c>
      <c r="C520" s="228" t="s">
        <v>2194</v>
      </c>
      <c r="D520" s="230" t="s">
        <v>2195</v>
      </c>
    </row>
    <row r="521" spans="1:4">
      <c r="A521" s="228" t="str">
        <f t="shared" si="20"/>
        <v>京都府南山城村</v>
      </c>
      <c r="B521" s="214" t="s">
        <v>2126</v>
      </c>
      <c r="C521" s="228" t="s">
        <v>2194</v>
      </c>
      <c r="D521" s="229" t="s">
        <v>2193</v>
      </c>
    </row>
    <row r="522" spans="1:4">
      <c r="A522" s="228" t="str">
        <f t="shared" si="20"/>
        <v>兵庫県姫路市</v>
      </c>
      <c r="B522" s="214" t="s">
        <v>2126</v>
      </c>
      <c r="C522" s="228" t="s">
        <v>2185</v>
      </c>
      <c r="D522" s="229" t="s">
        <v>2192</v>
      </c>
    </row>
    <row r="523" spans="1:4">
      <c r="A523" s="228" t="str">
        <f t="shared" si="20"/>
        <v>兵庫県加古川市</v>
      </c>
      <c r="B523" s="214" t="s">
        <v>2126</v>
      </c>
      <c r="C523" s="228" t="s">
        <v>2185</v>
      </c>
      <c r="D523" s="229" t="s">
        <v>2191</v>
      </c>
    </row>
    <row r="524" spans="1:4">
      <c r="A524" s="228" t="str">
        <f t="shared" si="20"/>
        <v>兵庫県三木市</v>
      </c>
      <c r="B524" s="214" t="s">
        <v>2126</v>
      </c>
      <c r="C524" s="228" t="s">
        <v>2185</v>
      </c>
      <c r="D524" s="229" t="s">
        <v>2190</v>
      </c>
    </row>
    <row r="525" spans="1:4">
      <c r="A525" s="228" t="str">
        <f t="shared" si="20"/>
        <v>兵庫県小野市</v>
      </c>
      <c r="B525" s="214" t="s">
        <v>2126</v>
      </c>
      <c r="C525" s="228" t="s">
        <v>2185</v>
      </c>
      <c r="D525" s="229" t="s">
        <v>2189</v>
      </c>
    </row>
    <row r="526" spans="1:4">
      <c r="A526" s="228" t="str">
        <f t="shared" si="20"/>
        <v>兵庫県加西市</v>
      </c>
      <c r="B526" s="214" t="s">
        <v>2126</v>
      </c>
      <c r="C526" s="228" t="s">
        <v>2185</v>
      </c>
      <c r="D526" s="229" t="s">
        <v>2188</v>
      </c>
    </row>
    <row r="527" spans="1:4">
      <c r="A527" s="228" t="str">
        <f t="shared" si="20"/>
        <v>兵庫県加東市</v>
      </c>
      <c r="B527" s="214" t="s">
        <v>2126</v>
      </c>
      <c r="C527" s="228" t="s">
        <v>2185</v>
      </c>
      <c r="D527" s="229" t="s">
        <v>2187</v>
      </c>
    </row>
    <row r="528" spans="1:4">
      <c r="A528" s="228" t="str">
        <f t="shared" si="20"/>
        <v>兵庫県稲美町</v>
      </c>
      <c r="B528" s="214" t="s">
        <v>2126</v>
      </c>
      <c r="C528" s="228" t="s">
        <v>2185</v>
      </c>
      <c r="D528" s="229" t="s">
        <v>2186</v>
      </c>
    </row>
    <row r="529" spans="1:4">
      <c r="A529" s="228" t="str">
        <f t="shared" si="20"/>
        <v>兵庫県播磨町</v>
      </c>
      <c r="B529" s="214" t="s">
        <v>2126</v>
      </c>
      <c r="C529" s="228" t="s">
        <v>2185</v>
      </c>
      <c r="D529" s="229" t="s">
        <v>2184</v>
      </c>
    </row>
    <row r="530" spans="1:4">
      <c r="A530" s="228" t="str">
        <f t="shared" si="20"/>
        <v>奈良県桜井市</v>
      </c>
      <c r="B530" s="214" t="s">
        <v>2126</v>
      </c>
      <c r="C530" s="228" t="s">
        <v>2174</v>
      </c>
      <c r="D530" s="229" t="s">
        <v>2183</v>
      </c>
    </row>
    <row r="531" spans="1:4">
      <c r="A531" s="228" t="str">
        <f t="shared" si="20"/>
        <v>奈良県五條市</v>
      </c>
      <c r="B531" s="214" t="s">
        <v>2126</v>
      </c>
      <c r="C531" s="228" t="s">
        <v>2174</v>
      </c>
      <c r="D531" s="229" t="s">
        <v>2182</v>
      </c>
    </row>
    <row r="532" spans="1:4">
      <c r="A532" s="228" t="str">
        <f t="shared" si="20"/>
        <v>奈良県宇陀市</v>
      </c>
      <c r="B532" s="214" t="s">
        <v>2126</v>
      </c>
      <c r="C532" s="228" t="s">
        <v>2174</v>
      </c>
      <c r="D532" s="229" t="s">
        <v>2181</v>
      </c>
    </row>
    <row r="533" spans="1:4">
      <c r="A533" s="228" t="str">
        <f t="shared" si="20"/>
        <v>奈良県三宅町</v>
      </c>
      <c r="B533" s="214" t="s">
        <v>2126</v>
      </c>
      <c r="C533" s="228" t="s">
        <v>2174</v>
      </c>
      <c r="D533" s="229" t="s">
        <v>2180</v>
      </c>
    </row>
    <row r="534" spans="1:4">
      <c r="A534" s="228" t="str">
        <f t="shared" si="20"/>
        <v>奈良県田原本町</v>
      </c>
      <c r="B534" s="214" t="s">
        <v>2126</v>
      </c>
      <c r="C534" s="228" t="s">
        <v>2174</v>
      </c>
      <c r="D534" s="229" t="s">
        <v>2179</v>
      </c>
    </row>
    <row r="535" spans="1:4">
      <c r="A535" s="228" t="str">
        <f t="shared" si="20"/>
        <v>奈良県高取町</v>
      </c>
      <c r="B535" s="214" t="s">
        <v>2126</v>
      </c>
      <c r="C535" s="228" t="s">
        <v>2174</v>
      </c>
      <c r="D535" s="229" t="s">
        <v>2178</v>
      </c>
    </row>
    <row r="536" spans="1:4">
      <c r="A536" s="228" t="str">
        <f t="shared" si="20"/>
        <v>奈良県吉野町</v>
      </c>
      <c r="B536" s="214" t="s">
        <v>2126</v>
      </c>
      <c r="C536" s="228" t="s">
        <v>2174</v>
      </c>
      <c r="D536" s="229" t="s">
        <v>2177</v>
      </c>
    </row>
    <row r="537" spans="1:4">
      <c r="A537" s="228" t="str">
        <f t="shared" si="20"/>
        <v>奈良県山添村</v>
      </c>
      <c r="B537" s="214" t="s">
        <v>2126</v>
      </c>
      <c r="C537" s="228" t="s">
        <v>2174</v>
      </c>
      <c r="D537" s="229" t="s">
        <v>2176</v>
      </c>
    </row>
    <row r="538" spans="1:4">
      <c r="A538" s="228" t="str">
        <f t="shared" si="20"/>
        <v>奈良県曽爾村</v>
      </c>
      <c r="B538" s="214" t="s">
        <v>2126</v>
      </c>
      <c r="C538" s="228" t="s">
        <v>2174</v>
      </c>
      <c r="D538" s="229" t="s">
        <v>2175</v>
      </c>
    </row>
    <row r="539" spans="1:4">
      <c r="A539" s="228" t="str">
        <f t="shared" si="20"/>
        <v>奈良県明日香村</v>
      </c>
      <c r="B539" s="214" t="s">
        <v>2126</v>
      </c>
      <c r="C539" s="228" t="s">
        <v>2174</v>
      </c>
      <c r="D539" s="229" t="s">
        <v>2173</v>
      </c>
    </row>
    <row r="540" spans="1:4">
      <c r="A540" s="228" t="str">
        <f t="shared" si="20"/>
        <v>岡山県岡山市</v>
      </c>
      <c r="B540" s="214" t="s">
        <v>2126</v>
      </c>
      <c r="C540" s="228" t="s">
        <v>2170</v>
      </c>
      <c r="D540" s="229" t="s">
        <v>2172</v>
      </c>
    </row>
    <row r="541" spans="1:4">
      <c r="A541" s="228" t="str">
        <f t="shared" si="20"/>
        <v>岡山県玉野市</v>
      </c>
      <c r="B541" s="214" t="s">
        <v>2126</v>
      </c>
      <c r="C541" s="228" t="s">
        <v>2170</v>
      </c>
      <c r="D541" s="229" t="s">
        <v>2171</v>
      </c>
    </row>
    <row r="542" spans="1:4">
      <c r="A542" s="228" t="str">
        <f t="shared" si="20"/>
        <v>岡山県備前市</v>
      </c>
      <c r="B542" s="214" t="s">
        <v>2126</v>
      </c>
      <c r="C542" s="228" t="s">
        <v>2170</v>
      </c>
      <c r="D542" s="229" t="s">
        <v>2169</v>
      </c>
    </row>
    <row r="543" spans="1:4">
      <c r="A543" s="228" t="str">
        <f t="shared" si="20"/>
        <v>広島県呉市</v>
      </c>
      <c r="B543" s="214" t="s">
        <v>2126</v>
      </c>
      <c r="C543" s="228" t="s">
        <v>2158</v>
      </c>
      <c r="D543" s="229" t="s">
        <v>2168</v>
      </c>
    </row>
    <row r="544" spans="1:4">
      <c r="A544" s="228" t="str">
        <f t="shared" si="20"/>
        <v>広島県竹原市</v>
      </c>
      <c r="B544" s="214" t="s">
        <v>2126</v>
      </c>
      <c r="C544" s="228" t="s">
        <v>2158</v>
      </c>
      <c r="D544" s="229" t="s">
        <v>2167</v>
      </c>
    </row>
    <row r="545" spans="1:4">
      <c r="A545" s="228" t="str">
        <f t="shared" si="20"/>
        <v>広島県三原市</v>
      </c>
      <c r="B545" s="214" t="s">
        <v>2126</v>
      </c>
      <c r="C545" s="228" t="s">
        <v>2158</v>
      </c>
      <c r="D545" s="229" t="s">
        <v>2166</v>
      </c>
    </row>
    <row r="546" spans="1:4">
      <c r="A546" s="228" t="str">
        <f t="shared" si="20"/>
        <v>広島県東広島市</v>
      </c>
      <c r="B546" s="214" t="s">
        <v>2126</v>
      </c>
      <c r="C546" s="228" t="s">
        <v>2158</v>
      </c>
      <c r="D546" s="229" t="s">
        <v>2165</v>
      </c>
    </row>
    <row r="547" spans="1:4">
      <c r="A547" s="228" t="str">
        <f t="shared" si="20"/>
        <v>広島県廿日市市</v>
      </c>
      <c r="B547" s="214" t="s">
        <v>2126</v>
      </c>
      <c r="C547" s="228" t="s">
        <v>2158</v>
      </c>
      <c r="D547" s="229" t="s">
        <v>2164</v>
      </c>
    </row>
    <row r="548" spans="1:4">
      <c r="A548" s="228" t="str">
        <f t="shared" si="20"/>
        <v>広島県安芸高田市</v>
      </c>
      <c r="B548" s="214" t="s">
        <v>2126</v>
      </c>
      <c r="C548" s="228" t="s">
        <v>2158</v>
      </c>
      <c r="D548" s="229" t="s">
        <v>2163</v>
      </c>
    </row>
    <row r="549" spans="1:4">
      <c r="A549" s="228" t="str">
        <f t="shared" si="20"/>
        <v>広島県熊野町</v>
      </c>
      <c r="B549" s="214" t="s">
        <v>2126</v>
      </c>
      <c r="C549" s="228" t="s">
        <v>2158</v>
      </c>
      <c r="D549" s="229" t="s">
        <v>2162</v>
      </c>
    </row>
    <row r="550" spans="1:4">
      <c r="A550" s="228" t="str">
        <f t="shared" si="20"/>
        <v>広島県安芸太田町</v>
      </c>
      <c r="B550" s="214" t="s">
        <v>2126</v>
      </c>
      <c r="C550" s="228" t="s">
        <v>2158</v>
      </c>
      <c r="D550" s="229" t="s">
        <v>2161</v>
      </c>
    </row>
    <row r="551" spans="1:4">
      <c r="A551" s="228" t="str">
        <f t="shared" si="20"/>
        <v>広島県世羅町</v>
      </c>
      <c r="B551" s="214" t="s">
        <v>2126</v>
      </c>
      <c r="C551" s="228" t="s">
        <v>2158</v>
      </c>
      <c r="D551" s="229" t="s">
        <v>2160</v>
      </c>
    </row>
    <row r="552" spans="1:4">
      <c r="A552" s="228" t="str">
        <f t="shared" si="20"/>
        <v>広島県海田町</v>
      </c>
      <c r="B552" s="214" t="s">
        <v>2126</v>
      </c>
      <c r="C552" s="228" t="s">
        <v>2158</v>
      </c>
      <c r="D552" s="229" t="s">
        <v>2159</v>
      </c>
    </row>
    <row r="553" spans="1:4">
      <c r="A553" s="228" t="str">
        <f t="shared" si="20"/>
        <v>広島県坂町</v>
      </c>
      <c r="B553" s="214" t="s">
        <v>2126</v>
      </c>
      <c r="C553" s="228" t="s">
        <v>2158</v>
      </c>
      <c r="D553" s="229" t="s">
        <v>2157</v>
      </c>
    </row>
    <row r="554" spans="1:4">
      <c r="A554" s="228" t="str">
        <f t="shared" si="20"/>
        <v>山口県岩国市</v>
      </c>
      <c r="B554" s="214" t="s">
        <v>2126</v>
      </c>
      <c r="C554" s="228" t="s">
        <v>2155</v>
      </c>
      <c r="D554" s="229" t="s">
        <v>2156</v>
      </c>
    </row>
    <row r="555" spans="1:4">
      <c r="A555" s="228" t="str">
        <f t="shared" si="20"/>
        <v>山口県周南市</v>
      </c>
      <c r="B555" s="214" t="s">
        <v>2126</v>
      </c>
      <c r="C555" s="228" t="s">
        <v>2155</v>
      </c>
      <c r="D555" s="229" t="s">
        <v>2154</v>
      </c>
    </row>
    <row r="556" spans="1:4">
      <c r="A556" s="228" t="str">
        <f t="shared" si="20"/>
        <v>徳島県徳島市</v>
      </c>
      <c r="B556" s="214" t="s">
        <v>2126</v>
      </c>
      <c r="C556" s="228" t="s">
        <v>2145</v>
      </c>
      <c r="D556" s="230" t="s">
        <v>2153</v>
      </c>
    </row>
    <row r="557" spans="1:4">
      <c r="A557" s="228" t="str">
        <f t="shared" si="20"/>
        <v>徳島県鳴門市</v>
      </c>
      <c r="B557" s="214" t="s">
        <v>2126</v>
      </c>
      <c r="C557" s="228" t="s">
        <v>2145</v>
      </c>
      <c r="D557" s="230" t="s">
        <v>2152</v>
      </c>
    </row>
    <row r="558" spans="1:4">
      <c r="A558" s="228" t="str">
        <f t="shared" si="20"/>
        <v>徳島県小松島市</v>
      </c>
      <c r="B558" s="214" t="s">
        <v>2126</v>
      </c>
      <c r="C558" s="228" t="s">
        <v>2145</v>
      </c>
      <c r="D558" s="230" t="s">
        <v>2151</v>
      </c>
    </row>
    <row r="559" spans="1:4">
      <c r="A559" s="228" t="str">
        <f t="shared" si="20"/>
        <v>徳島県阿南市</v>
      </c>
      <c r="B559" s="214" t="s">
        <v>2126</v>
      </c>
      <c r="C559" s="228" t="s">
        <v>2145</v>
      </c>
      <c r="D559" s="230" t="s">
        <v>2150</v>
      </c>
    </row>
    <row r="560" spans="1:4">
      <c r="A560" s="228" t="str">
        <f t="shared" si="20"/>
        <v>徳島県美馬市</v>
      </c>
      <c r="B560" s="214" t="s">
        <v>2126</v>
      </c>
      <c r="C560" s="228" t="s">
        <v>2145</v>
      </c>
      <c r="D560" s="230" t="s">
        <v>2149</v>
      </c>
    </row>
    <row r="561" spans="1:4">
      <c r="A561" s="228" t="str">
        <f t="shared" si="20"/>
        <v>徳島県勝浦町</v>
      </c>
      <c r="B561" s="214" t="s">
        <v>2126</v>
      </c>
      <c r="C561" s="228" t="s">
        <v>2145</v>
      </c>
      <c r="D561" s="230" t="s">
        <v>2148</v>
      </c>
    </row>
    <row r="562" spans="1:4">
      <c r="A562" s="228" t="str">
        <f t="shared" si="20"/>
        <v>徳島県松茂町</v>
      </c>
      <c r="B562" s="214" t="s">
        <v>2126</v>
      </c>
      <c r="C562" s="228" t="s">
        <v>2145</v>
      </c>
      <c r="D562" s="230" t="s">
        <v>2147</v>
      </c>
    </row>
    <row r="563" spans="1:4">
      <c r="A563" s="228" t="str">
        <f t="shared" si="20"/>
        <v>徳島県北島町</v>
      </c>
      <c r="B563" s="214" t="s">
        <v>2126</v>
      </c>
      <c r="C563" s="228" t="s">
        <v>2145</v>
      </c>
      <c r="D563" s="230" t="s">
        <v>2146</v>
      </c>
    </row>
    <row r="564" spans="1:4">
      <c r="A564" s="228" t="str">
        <f t="shared" si="20"/>
        <v>徳島県藍住町</v>
      </c>
      <c r="B564" s="214" t="s">
        <v>2126</v>
      </c>
      <c r="C564" s="228" t="s">
        <v>2145</v>
      </c>
      <c r="D564" s="230" t="s">
        <v>2144</v>
      </c>
    </row>
    <row r="565" spans="1:4">
      <c r="A565" s="228" t="str">
        <f t="shared" si="20"/>
        <v>香川県坂出市</v>
      </c>
      <c r="B565" s="214" t="s">
        <v>2126</v>
      </c>
      <c r="C565" s="228" t="s">
        <v>2140</v>
      </c>
      <c r="D565" s="229" t="s">
        <v>2143</v>
      </c>
    </row>
    <row r="566" spans="1:4">
      <c r="A566" s="228" t="str">
        <f t="shared" si="20"/>
        <v>香川県さぬき市</v>
      </c>
      <c r="B566" s="214" t="s">
        <v>2126</v>
      </c>
      <c r="C566" s="228" t="s">
        <v>2140</v>
      </c>
      <c r="D566" s="229" t="s">
        <v>2142</v>
      </c>
    </row>
    <row r="567" spans="1:4">
      <c r="A567" s="228" t="str">
        <f t="shared" si="20"/>
        <v>香川県三木町</v>
      </c>
      <c r="B567" s="214" t="s">
        <v>2126</v>
      </c>
      <c r="C567" s="228" t="s">
        <v>2140</v>
      </c>
      <c r="D567" s="229" t="s">
        <v>2141</v>
      </c>
    </row>
    <row r="568" spans="1:4">
      <c r="A568" s="228" t="str">
        <f t="shared" si="20"/>
        <v>香川県綾川町</v>
      </c>
      <c r="B568" s="214" t="s">
        <v>2126</v>
      </c>
      <c r="C568" s="228" t="s">
        <v>2140</v>
      </c>
      <c r="D568" s="229" t="s">
        <v>2139</v>
      </c>
    </row>
    <row r="569" spans="1:4">
      <c r="A569" s="228" t="str">
        <f t="shared" si="20"/>
        <v>福岡県北九州市</v>
      </c>
      <c r="B569" s="214" t="s">
        <v>2126</v>
      </c>
      <c r="C569" s="228" t="s">
        <v>2130</v>
      </c>
      <c r="D569" s="229" t="s">
        <v>2138</v>
      </c>
    </row>
    <row r="570" spans="1:4">
      <c r="A570" s="228" t="str">
        <f t="shared" si="20"/>
        <v>福岡県飯塚市</v>
      </c>
      <c r="B570" s="214" t="s">
        <v>2126</v>
      </c>
      <c r="C570" s="228" t="s">
        <v>2130</v>
      </c>
      <c r="D570" s="229" t="s">
        <v>2137</v>
      </c>
    </row>
    <row r="571" spans="1:4">
      <c r="A571" s="228" t="str">
        <f t="shared" si="20"/>
        <v>福岡県筑紫野市</v>
      </c>
      <c r="B571" s="214" t="s">
        <v>2126</v>
      </c>
      <c r="C571" s="228" t="s">
        <v>2130</v>
      </c>
      <c r="D571" s="229" t="s">
        <v>2136</v>
      </c>
    </row>
    <row r="572" spans="1:4">
      <c r="A572" s="228" t="str">
        <f t="shared" si="20"/>
        <v>福岡県古賀市</v>
      </c>
      <c r="B572" s="214" t="s">
        <v>2126</v>
      </c>
      <c r="C572" s="228" t="s">
        <v>2130</v>
      </c>
      <c r="D572" s="229" t="s">
        <v>2135</v>
      </c>
    </row>
    <row r="573" spans="1:4">
      <c r="A573" s="228" t="str">
        <f t="shared" si="20"/>
        <v>福岡県宮若市</v>
      </c>
      <c r="B573" s="214" t="s">
        <v>2126</v>
      </c>
      <c r="C573" s="228" t="s">
        <v>2130</v>
      </c>
      <c r="D573" s="229" t="s">
        <v>2134</v>
      </c>
    </row>
    <row r="574" spans="1:4">
      <c r="A574" s="228" t="str">
        <f t="shared" si="20"/>
        <v>福岡県宇美町</v>
      </c>
      <c r="B574" s="214" t="s">
        <v>2126</v>
      </c>
      <c r="C574" s="228" t="s">
        <v>2130</v>
      </c>
      <c r="D574" s="229" t="s">
        <v>2133</v>
      </c>
    </row>
    <row r="575" spans="1:4">
      <c r="A575" s="228" t="str">
        <f t="shared" si="20"/>
        <v>福岡県篠栗町</v>
      </c>
      <c r="B575" s="214" t="s">
        <v>2126</v>
      </c>
      <c r="C575" s="228" t="s">
        <v>2130</v>
      </c>
      <c r="D575" s="229" t="s">
        <v>2132</v>
      </c>
    </row>
    <row r="576" spans="1:4">
      <c r="A576" s="228" t="str">
        <f t="shared" si="20"/>
        <v>福岡県須惠町</v>
      </c>
      <c r="B576" s="214" t="s">
        <v>2126</v>
      </c>
      <c r="C576" s="228" t="s">
        <v>2130</v>
      </c>
      <c r="D576" s="229" t="s">
        <v>2131</v>
      </c>
    </row>
    <row r="577" spans="1:4">
      <c r="A577" s="228" t="str">
        <f t="shared" si="20"/>
        <v>福岡県久山町</v>
      </c>
      <c r="B577" s="214" t="s">
        <v>2126</v>
      </c>
      <c r="C577" s="228" t="s">
        <v>2130</v>
      </c>
      <c r="D577" s="229" t="s">
        <v>2129</v>
      </c>
    </row>
    <row r="578" spans="1:4">
      <c r="A578" s="228" t="str">
        <f t="shared" si="20"/>
        <v>佐賀県鳥栖市</v>
      </c>
      <c r="B578" s="214" t="s">
        <v>2126</v>
      </c>
      <c r="C578" s="228" t="s">
        <v>2128</v>
      </c>
      <c r="D578" s="229" t="s">
        <v>2127</v>
      </c>
    </row>
    <row r="579" spans="1:4">
      <c r="A579" s="228" t="str">
        <f t="shared" si="20"/>
        <v>長崎県長崎市</v>
      </c>
      <c r="B579" s="214" t="s">
        <v>2126</v>
      </c>
      <c r="C579" s="228" t="s">
        <v>2125</v>
      </c>
      <c r="D579" s="229" t="s">
        <v>2124</v>
      </c>
    </row>
    <row r="580" spans="1:4">
      <c r="B580" s="214" t="s">
        <v>288</v>
      </c>
    </row>
  </sheetData>
  <sheetProtection algorithmName="SHA-512" hashValue="9F8KlOxsMYO5Z6MvG3BikKNYe1LOSlqnpqFFCKecC9iJAkDm5LXGZ2CZRWASXTGeZXAn7XNgIkg6sVResm2SjQ==" saltValue="8UZNPo8RUxzvovHeambE4w==" spinCount="100000" sheet="1" objects="1" scenarios="1" selectLockedCells="1" selectUnlockedCell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62</vt:i4>
      </vt:variant>
    </vt:vector>
  </HeadingPairs>
  <TitlesOfParts>
    <vt:vector size="70" baseType="lpstr">
      <vt:lpstr>入力シート</vt:lpstr>
      <vt:lpstr>計算シート</vt:lpstr>
      <vt:lpstr>幼稚園 本単価表</vt:lpstr>
      <vt:lpstr>幼稚園 本単価表②</vt:lpstr>
      <vt:lpstr>対応表</vt:lpstr>
      <vt:lpstr>Ver.</vt:lpstr>
      <vt:lpstr>都道府県市区町村</vt:lpstr>
      <vt:lpstr>自動入力</vt:lpstr>
      <vt:lpstr>Ver.!Print_Area</vt:lpstr>
      <vt:lpstr>計算シート!Print_Area</vt:lpstr>
      <vt:lpstr>入力シート!Print_Area</vt:lpstr>
      <vt:lpstr>'幼稚園 本単価表'!Print_Area</vt:lpstr>
      <vt:lpstr>'幼稚園 本単価表②'!Print_Area</vt:lpstr>
      <vt:lpstr>'幼稚園 本単価表'!Print_Titles</vt:lpstr>
      <vt:lpstr>チーム保育教員数</vt:lpstr>
      <vt:lpstr>愛知県</vt:lpstr>
      <vt:lpstr>愛媛県</vt:lpstr>
      <vt:lpstr>茨城県</vt:lpstr>
      <vt:lpstr>岡山県</vt:lpstr>
      <vt:lpstr>沖縄県</vt:lpstr>
      <vt:lpstr>岩手県</vt:lpstr>
      <vt:lpstr>岐阜県</vt:lpstr>
      <vt:lpstr>宮崎県</vt:lpstr>
      <vt:lpstr>宮城県</vt:lpstr>
      <vt:lpstr>給食週当たり実施日数</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質改善</vt:lpstr>
      <vt:lpstr>秋田県</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平均勤続年数</vt:lpstr>
      <vt:lpstr>北海道</vt:lpstr>
      <vt:lpstr>有無</vt:lpstr>
      <vt:lpstr>有無2</vt:lpstr>
      <vt:lpstr>冷暖房費加算用地域区分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子ども・子育て本部</dc:creator>
  <cp:lastModifiedBy> </cp:lastModifiedBy>
  <cp:lastPrinted>2019-02-06T04:56:48Z</cp:lastPrinted>
  <dcterms:created xsi:type="dcterms:W3CDTF">2011-06-14T05:32:50Z</dcterms:created>
  <dcterms:modified xsi:type="dcterms:W3CDTF">2019-10-18T06:10:09Z</dcterms:modified>
</cp:coreProperties>
</file>